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6-27/"/>
    </mc:Choice>
  </mc:AlternateContent>
  <xr:revisionPtr revIDLastSave="2" documentId="11_E51A474913BE7779B984B10FCE563B18DB7C045C" xr6:coauthVersionLast="47" xr6:coauthVersionMax="47" xr10:uidLastSave="{4B3A5431-787B-4D6C-B199-83D0C43168C4}"/>
  <bookViews>
    <workbookView xWindow="-110" yWindow="-110" windowWidth="19420" windowHeight="10300" xr2:uid="{00000000-000D-0000-FFFF-FFFF00000000}"/>
  </bookViews>
  <sheets>
    <sheet name="2026-2027" sheetId="1" r:id="rId1"/>
    <sheet name="Budget" sheetId="4" r:id="rId2"/>
    <sheet name="AGAR" sheetId="5" r:id="rId3"/>
  </sheets>
  <definedNames>
    <definedName name="_xlnm._FilterDatabase" localSheetId="0" hidden="1">'2026-2027'!$A$2:$AR$145</definedName>
    <definedName name="_xlnm.Print_Area" localSheetId="0">'2026-2027'!$A$1:$AQ$151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41" i="1" l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B41" i="4" l="1"/>
  <c r="N36" i="4" l="1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0" i="4"/>
  <c r="N5" i="4"/>
  <c r="N4" i="4"/>
  <c r="N3" i="4"/>
  <c r="M10" i="4"/>
  <c r="M5" i="4"/>
  <c r="M4" i="4"/>
  <c r="M3" i="4"/>
  <c r="L10" i="4"/>
  <c r="L5" i="4"/>
  <c r="L4" i="4"/>
  <c r="L3" i="4"/>
  <c r="K10" i="4"/>
  <c r="K5" i="4"/>
  <c r="K4" i="4"/>
  <c r="K3" i="4"/>
  <c r="R38" i="4"/>
  <c r="Q38" i="4"/>
  <c r="D53" i="4" l="1"/>
  <c r="AN142" i="1"/>
  <c r="J34" i="4"/>
  <c r="I34" i="4"/>
  <c r="H34" i="4"/>
  <c r="G34" i="4"/>
  <c r="F34" i="4"/>
  <c r="E34" i="4"/>
  <c r="D34" i="4"/>
  <c r="C34" i="4"/>
  <c r="B38" i="4"/>
  <c r="J36" i="4" l="1"/>
  <c r="I36" i="4"/>
  <c r="H36" i="4"/>
  <c r="G36" i="4"/>
  <c r="F36" i="4"/>
  <c r="E36" i="4"/>
  <c r="D36" i="4"/>
  <c r="C36" i="4"/>
  <c r="C3" i="4" l="1"/>
  <c r="AR17" i="1"/>
  <c r="AR9" i="1"/>
  <c r="AR15" i="1" l="1"/>
  <c r="AR14" i="1"/>
  <c r="AR13" i="1"/>
  <c r="AR5" i="1"/>
  <c r="J18" i="4" l="1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G19" i="4"/>
  <c r="G18" i="4"/>
  <c r="G17" i="4"/>
  <c r="G16" i="4"/>
  <c r="G15" i="4"/>
  <c r="G14" i="4"/>
  <c r="F19" i="4" l="1"/>
  <c r="F18" i="4"/>
  <c r="F17" i="4"/>
  <c r="F16" i="4"/>
  <c r="F15" i="4"/>
  <c r="F14" i="4"/>
  <c r="E18" i="4" l="1"/>
  <c r="E17" i="4"/>
  <c r="E16" i="4"/>
  <c r="E15" i="4"/>
  <c r="E14" i="4"/>
  <c r="D19" i="4" l="1"/>
  <c r="D18" i="4"/>
  <c r="D17" i="4"/>
  <c r="D16" i="4"/>
  <c r="D15" i="4"/>
  <c r="D14" i="4"/>
  <c r="L142" i="1" l="1"/>
  <c r="C6" i="4"/>
  <c r="E3" i="4"/>
  <c r="F3" i="4"/>
  <c r="G3" i="4"/>
  <c r="H3" i="4"/>
  <c r="I3" i="4"/>
  <c r="E4" i="4"/>
  <c r="AR6" i="1" l="1"/>
  <c r="AR4" i="1"/>
  <c r="N37" i="4" l="1"/>
  <c r="M37" i="4" l="1"/>
  <c r="K37" i="4" l="1"/>
  <c r="AL142" i="1" l="1"/>
  <c r="O34" i="4" l="1"/>
  <c r="P34" i="4" s="1"/>
  <c r="S34" i="4" s="1"/>
  <c r="I20" i="4" l="1"/>
  <c r="I19" i="4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37" i="4" l="1"/>
  <c r="AR18" i="1"/>
  <c r="AR20" i="1"/>
  <c r="AR19" i="1"/>
  <c r="AR16" i="1"/>
  <c r="AR12" i="1"/>
  <c r="AR8" i="1" l="1"/>
  <c r="AR11" i="1" l="1"/>
  <c r="AR7" i="1" l="1"/>
  <c r="AR10" i="1" l="1"/>
  <c r="AR3" i="1"/>
  <c r="AJ142" i="1" l="1"/>
  <c r="J35" i="4" l="1"/>
  <c r="I35" i="4"/>
  <c r="H35" i="4"/>
  <c r="F35" i="4"/>
  <c r="E35" i="4"/>
  <c r="D35" i="4"/>
  <c r="C35" i="4"/>
  <c r="J33" i="4"/>
  <c r="I33" i="4"/>
  <c r="H33" i="4"/>
  <c r="F33" i="4"/>
  <c r="E33" i="4"/>
  <c r="D33" i="4"/>
  <c r="C33" i="4"/>
  <c r="J32" i="4"/>
  <c r="I32" i="4"/>
  <c r="H32" i="4"/>
  <c r="F32" i="4"/>
  <c r="E32" i="4"/>
  <c r="D32" i="4"/>
  <c r="C32" i="4"/>
  <c r="J31" i="4"/>
  <c r="I31" i="4"/>
  <c r="H31" i="4"/>
  <c r="F31" i="4"/>
  <c r="E31" i="4"/>
  <c r="D31" i="4"/>
  <c r="C31" i="4"/>
  <c r="J30" i="4"/>
  <c r="I30" i="4"/>
  <c r="H30" i="4"/>
  <c r="F30" i="4"/>
  <c r="E30" i="4"/>
  <c r="D30" i="4"/>
  <c r="C30" i="4"/>
  <c r="J29" i="4"/>
  <c r="I29" i="4"/>
  <c r="H29" i="4"/>
  <c r="F29" i="4"/>
  <c r="E29" i="4"/>
  <c r="D29" i="4"/>
  <c r="C29" i="4"/>
  <c r="J28" i="4"/>
  <c r="I28" i="4"/>
  <c r="H28" i="4"/>
  <c r="F28" i="4"/>
  <c r="E28" i="4"/>
  <c r="D28" i="4"/>
  <c r="C28" i="4"/>
  <c r="J27" i="4"/>
  <c r="I27" i="4"/>
  <c r="H27" i="4"/>
  <c r="F27" i="4"/>
  <c r="E27" i="4"/>
  <c r="D27" i="4"/>
  <c r="C27" i="4"/>
  <c r="J26" i="4"/>
  <c r="I26" i="4"/>
  <c r="H26" i="4"/>
  <c r="F26" i="4"/>
  <c r="E26" i="4"/>
  <c r="D26" i="4"/>
  <c r="C26" i="4"/>
  <c r="J25" i="4"/>
  <c r="I25" i="4"/>
  <c r="H25" i="4"/>
  <c r="F25" i="4"/>
  <c r="E25" i="4"/>
  <c r="D25" i="4"/>
  <c r="C25" i="4"/>
  <c r="J24" i="4"/>
  <c r="I24" i="4"/>
  <c r="H24" i="4"/>
  <c r="F24" i="4"/>
  <c r="E24" i="4"/>
  <c r="D24" i="4"/>
  <c r="C24" i="4"/>
  <c r="J23" i="4"/>
  <c r="I23" i="4"/>
  <c r="H23" i="4"/>
  <c r="F23" i="4"/>
  <c r="E23" i="4"/>
  <c r="D23" i="4"/>
  <c r="C23" i="4"/>
  <c r="J22" i="4"/>
  <c r="I22" i="4"/>
  <c r="H22" i="4"/>
  <c r="F22" i="4"/>
  <c r="E22" i="4"/>
  <c r="D22" i="4"/>
  <c r="C22" i="4"/>
  <c r="J21" i="4"/>
  <c r="I21" i="4"/>
  <c r="H21" i="4"/>
  <c r="F21" i="4"/>
  <c r="E21" i="4"/>
  <c r="D21" i="4"/>
  <c r="C21" i="4"/>
  <c r="J20" i="4"/>
  <c r="H20" i="4"/>
  <c r="F20" i="4"/>
  <c r="E20" i="4"/>
  <c r="D20" i="4"/>
  <c r="C20" i="4"/>
  <c r="J19" i="4"/>
  <c r="H19" i="4"/>
  <c r="E19" i="4"/>
  <c r="C19" i="4"/>
  <c r="C18" i="4"/>
  <c r="C17" i="4"/>
  <c r="C16" i="4"/>
  <c r="C15" i="4"/>
  <c r="C14" i="4"/>
  <c r="J10" i="4"/>
  <c r="I10" i="4"/>
  <c r="H10" i="4"/>
  <c r="G10" i="4"/>
  <c r="F10" i="4"/>
  <c r="E10" i="4"/>
  <c r="D10" i="4"/>
  <c r="C10" i="4"/>
  <c r="O9" i="4"/>
  <c r="O8" i="4"/>
  <c r="O7" i="4"/>
  <c r="O6" i="4"/>
  <c r="J5" i="4"/>
  <c r="I5" i="4"/>
  <c r="H5" i="4"/>
  <c r="G5" i="4"/>
  <c r="F5" i="4"/>
  <c r="E5" i="4"/>
  <c r="D5" i="4"/>
  <c r="C5" i="4"/>
  <c r="J4" i="4"/>
  <c r="I4" i="4"/>
  <c r="H4" i="4"/>
  <c r="G4" i="4"/>
  <c r="F4" i="4"/>
  <c r="D4" i="4"/>
  <c r="C4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O11" i="4" l="1"/>
  <c r="C43" i="4" s="1"/>
  <c r="O29" i="4"/>
  <c r="P29" i="4" s="1"/>
  <c r="S29" i="4" s="1"/>
  <c r="AH142" i="1" l="1"/>
  <c r="AE142" i="1"/>
  <c r="Y142" i="1"/>
  <c r="X142" i="1"/>
  <c r="W142" i="1"/>
  <c r="U142" i="1"/>
  <c r="T142" i="1"/>
  <c r="S142" i="1"/>
  <c r="O17" i="4" l="1"/>
  <c r="P17" i="4" s="1"/>
  <c r="S17" i="4" l="1"/>
  <c r="O14" i="4"/>
  <c r="P14" i="4" l="1"/>
  <c r="P38" i="4" s="1"/>
  <c r="O38" i="4"/>
  <c r="S147" i="1"/>
  <c r="AO142" i="1"/>
  <c r="D46" i="4" s="1"/>
  <c r="D44" i="4" l="1"/>
  <c r="D51" i="4"/>
  <c r="S14" i="4"/>
  <c r="S38" i="4" s="1"/>
  <c r="AC142" i="1" l="1"/>
  <c r="AQ142" i="1" l="1"/>
  <c r="D42" i="4" s="1"/>
  <c r="AK142" i="1"/>
  <c r="AD142" i="1"/>
  <c r="AF142" i="1"/>
  <c r="Z142" i="1"/>
  <c r="D59" i="4" l="1"/>
  <c r="E142" i="1"/>
  <c r="F142" i="1"/>
  <c r="G142" i="1"/>
  <c r="V142" i="1" l="1"/>
  <c r="AM142" i="1"/>
  <c r="AG142" i="1"/>
  <c r="AA142" i="1"/>
  <c r="AB142" i="1"/>
  <c r="N147" i="1" l="1"/>
  <c r="C2" i="5" l="1"/>
  <c r="H142" i="1"/>
  <c r="AI142" i="1"/>
  <c r="AP142" i="1"/>
  <c r="R142" i="1"/>
  <c r="C7" i="5" l="1"/>
  <c r="C9" i="5"/>
  <c r="S150" i="1"/>
  <c r="O142" i="1"/>
  <c r="E143" i="1" s="1"/>
  <c r="P142" i="1"/>
  <c r="F143" i="1" s="1"/>
  <c r="F144" i="1" s="1"/>
  <c r="D149" i="1" s="1"/>
  <c r="Q142" i="1"/>
  <c r="I142" i="1"/>
  <c r="J142" i="1"/>
  <c r="K142" i="1"/>
  <c r="M142" i="1"/>
  <c r="N142" i="1"/>
  <c r="C45" i="4" s="1"/>
  <c r="B48" i="4" s="1"/>
  <c r="G143" i="1" l="1"/>
  <c r="G144" i="1" s="1"/>
  <c r="C4" i="5"/>
  <c r="C10" i="5"/>
  <c r="C3" i="5"/>
  <c r="S148" i="1"/>
  <c r="S151" i="1" s="1"/>
  <c r="P145" i="1"/>
  <c r="H149" i="1"/>
  <c r="I145" i="1"/>
  <c r="E144" i="1"/>
  <c r="D148" i="1" s="1"/>
  <c r="H148" i="1" s="1"/>
  <c r="C5" i="5" l="1"/>
  <c r="D150" i="1" l="1"/>
  <c r="H150" i="1" s="1"/>
  <c r="D151" i="1" l="1"/>
  <c r="H151" i="1"/>
  <c r="N150" i="1"/>
  <c r="N148" i="1" l="1"/>
  <c r="N149" i="1" s="1"/>
  <c r="N151" i="1" s="1"/>
  <c r="C14" i="5" l="1"/>
  <c r="C12" i="5"/>
</calcChain>
</file>

<file path=xl/sharedStrings.xml><?xml version="1.0" encoding="utf-8"?>
<sst xmlns="http://schemas.openxmlformats.org/spreadsheetml/2006/main" count="191" uniqueCount="124">
  <si>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</si>
  <si>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</si>
  <si>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</si>
  <si>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</si>
  <si>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</si>
  <si>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</si>
  <si>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</si>
  <si>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</si>
  <si>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</si>
  <si>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</si>
  <si>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</si>
  <si>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</si>
  <si>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</si>
  <si>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</si>
  <si>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</si>
  <si>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</si>
  <si>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</si>
  <si>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</si>
  <si>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</si>
  <si>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</si>
  <si>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</si>
  <si>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</si>
  <si>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</si>
  <si>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</si>
  <si>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</si>
  <si>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</si>
  <si>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</si>
  <si>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</si>
  <si>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</si>
  <si>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</si>
  <si>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</si>
  <si>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</si>
  <si>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</si>
  <si>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</si>
  <si>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</si>
  <si>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</si>
  <si>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</si>
  <si>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</si>
  <si>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</si>
  <si>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</si>
  <si>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</si>
  <si>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Totals</t>
  </si>
  <si>
    <t xml:space="preserve"> </t>
  </si>
  <si>
    <t>Cash Book Balances</t>
  </si>
  <si>
    <t>c/f</t>
  </si>
  <si>
    <t>Total receipts</t>
  </si>
  <si>
    <t>Total payments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</si>
  <si>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</si>
  <si>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</si>
  <si>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</si>
  <si>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</si>
  <si>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</si>
  <si>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</si>
  <si>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</si>
  <si>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</si>
  <si>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</si>
  <si>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</si>
  <si>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</si>
  <si>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</si>
  <si>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</si>
  <si>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</si>
  <si>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</si>
  <si>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</si>
  <si>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</si>
  <si>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</si>
  <si>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Total Available</t>
  </si>
  <si>
    <t xml:space="preserve">Clerks Salary - 5 hrs per week </t>
  </si>
  <si>
    <t>£300 owing from HMRC</t>
  </si>
  <si>
    <t>Insurance, Bank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</si>
  <si>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</si>
  <si>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</si>
  <si>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</si>
  <si>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</si>
  <si>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</si>
  <si>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</si>
  <si>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</si>
  <si>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</si>
  <si>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</si>
  <si>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</si>
  <si>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</si>
  <si>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</si>
  <si>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</si>
  <si>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</si>
  <si>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</si>
  <si>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</si>
  <si>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</si>
  <si>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</si>
  <si>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</si>
  <si>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</si>
  <si>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£218.32 spent Nov 24 on Bin at Play area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</si>
  <si>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</si>
  <si>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</si>
  <si>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</si>
  <si>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</si>
  <si>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</si>
  <si>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</si>
  <si>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</si>
  <si>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</si>
  <si>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</si>
  <si>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</si>
  <si>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</si>
  <si>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</si>
  <si>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</si>
  <si>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</si>
  <si>
    <t>£280.68 spent Nov 24 on Bin at Play area</t>
  </si>
  <si>
    <t>£775 spent July 25 on Speed Assessment</t>
  </si>
  <si>
    <t>(£218.32 12/01/21)</t>
  </si>
  <si>
    <t>(£4678.27 02/04/24)</t>
  </si>
  <si>
    <t>LLoyds
Current A/C
03145485</t>
  </si>
  <si>
    <t>Lloyds Capital Projects A/C
06169202</t>
  </si>
  <si>
    <t>Lloyds Community Fund
45502463</t>
  </si>
  <si>
    <t>Broad Town Budget Monitoring 26/27</t>
  </si>
  <si>
    <t>c/f from 25/26</t>
  </si>
  <si>
    <t>Transfer to current acct</t>
  </si>
  <si>
    <t>VAT Reclaim</t>
  </si>
  <si>
    <t>Precept instalment</t>
  </si>
  <si>
    <t>Clerk salary and expenses</t>
  </si>
  <si>
    <t>Supreme grass cutting</t>
  </si>
  <si>
    <t>WALC</t>
  </si>
  <si>
    <t>Comm Fund grant Made in Broad Town</t>
  </si>
  <si>
    <t>Bank charges</t>
  </si>
  <si>
    <t>tfr</t>
  </si>
  <si>
    <t>BACS</t>
  </si>
  <si>
    <t>Cashbook Balance as of 30th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</si>
</sst>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7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19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1" fontId="17" fillId="3" borderId="14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vertical="center" wrapText="1"/>
    </xf>
    <xf numFmtId="2" fontId="17" fillId="3" borderId="60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2" xfId="0" applyNumberFormat="1" applyFont="1" applyFill="1" applyBorder="1" applyAlignment="1">
      <alignment horizontal="center" vertical="center" wrapText="1"/>
    </xf>
    <xf numFmtId="2" fontId="17" fillId="3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4" xfId="1" applyNumberFormat="1" applyFont="1" applyFill="1" applyBorder="1" applyProtection="1">
      <protection locked="0"/>
    </xf>
    <xf numFmtId="49" fontId="22" fillId="8" borderId="65" xfId="1" applyNumberFormat="1" applyFont="1" applyFill="1" applyBorder="1" applyAlignment="1" applyProtection="1">
      <alignment horizontal="right"/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168" fontId="23" fillId="0" borderId="65" xfId="3" applyNumberFormat="1" applyFont="1" applyFill="1" applyBorder="1" applyAlignment="1" applyProtection="1">
      <alignment horizontal="right"/>
      <protection locked="0"/>
    </xf>
    <xf numFmtId="168" fontId="21" fillId="0" borderId="67" xfId="3" applyNumberFormat="1" applyFont="1" applyFill="1" applyBorder="1" applyAlignment="1" applyProtection="1">
      <alignment horizontal="right"/>
      <protection locked="0"/>
    </xf>
    <xf numFmtId="168" fontId="23" fillId="4" borderId="67" xfId="3" applyNumberFormat="1" applyFont="1" applyFill="1" applyBorder="1" applyAlignment="1" applyProtection="1">
      <alignment horizontal="right"/>
    </xf>
    <xf numFmtId="168" fontId="24" fillId="0" borderId="65" xfId="1" applyNumberFormat="1" applyFont="1" applyBorder="1"/>
    <xf numFmtId="168" fontId="21" fillId="0" borderId="66" xfId="3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5" fillId="0" borderId="65" xfId="3" applyNumberFormat="1" applyFont="1" applyFill="1" applyBorder="1" applyAlignment="1" applyProtection="1">
      <alignment horizontal="right"/>
      <protection locked="0"/>
    </xf>
    <xf numFmtId="168" fontId="22" fillId="0" borderId="18" xfId="1" applyNumberFormat="1" applyFont="1" applyBorder="1" applyAlignment="1" applyProtection="1">
      <alignment horizontal="left"/>
      <protection locked="0"/>
    </xf>
    <xf numFmtId="164" fontId="26" fillId="8" borderId="64" xfId="1" applyNumberFormat="1" applyFont="1" applyFill="1" applyBorder="1" applyProtection="1">
      <protection locked="0"/>
    </xf>
    <xf numFmtId="168" fontId="21" fillId="8" borderId="67" xfId="3" applyNumberFormat="1" applyFont="1" applyFill="1" applyBorder="1" applyAlignment="1" applyProtection="1">
      <alignment horizontal="right"/>
    </xf>
    <xf numFmtId="168" fontId="23" fillId="8" borderId="67" xfId="3" applyNumberFormat="1" applyFont="1" applyFill="1" applyBorder="1" applyAlignment="1" applyProtection="1">
      <alignment horizontal="right"/>
      <protection locked="0"/>
    </xf>
    <xf numFmtId="0" fontId="0" fillId="0" borderId="69" xfId="0" applyBorder="1" applyAlignment="1">
      <alignment horizontal="left" vertical="top" wrapText="1"/>
    </xf>
    <xf numFmtId="166" fontId="27" fillId="10" borderId="68" xfId="2" applyNumberFormat="1" applyFont="1" applyFill="1" applyBorder="1" applyAlignment="1">
      <alignment horizontal="right" vertical="top"/>
    </xf>
    <xf numFmtId="8" fontId="21" fillId="4" borderId="67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69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8" fontId="0" fillId="0" borderId="70" xfId="0" applyNumberFormat="1" applyBorder="1"/>
    <xf numFmtId="16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0" fillId="0" borderId="68" xfId="0" applyNumberFormat="1" applyBorder="1"/>
    <xf numFmtId="168" fontId="3" fillId="0" borderId="68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2" xfId="0" applyNumberFormat="1" applyFont="1" applyFill="1" applyBorder="1" applyAlignment="1">
      <alignment vertical="center" wrapText="1"/>
    </xf>
    <xf numFmtId="170" fontId="21" fillId="9" borderId="66" xfId="3" applyNumberFormat="1" applyFont="1" applyFill="1" applyBorder="1" applyAlignment="1" applyProtection="1">
      <alignment horizontal="right"/>
    </xf>
    <xf numFmtId="170" fontId="21" fillId="11" borderId="66" xfId="3" applyNumberFormat="1" applyFont="1" applyFill="1" applyBorder="1" applyAlignment="1" applyProtection="1">
      <alignment horizontal="right"/>
    </xf>
    <xf numFmtId="170" fontId="21" fillId="11" borderId="67" xfId="1" applyNumberFormat="1" applyFont="1" applyFill="1" applyBorder="1"/>
    <xf numFmtId="170" fontId="0" fillId="11" borderId="67" xfId="0" applyNumberFormat="1" applyFill="1" applyBorder="1"/>
    <xf numFmtId="170" fontId="0" fillId="11" borderId="42" xfId="0" applyNumberFormat="1" applyFill="1" applyBorder="1"/>
    <xf numFmtId="168" fontId="23" fillId="8" borderId="16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2" fontId="29" fillId="0" borderId="0" xfId="0" applyNumberFormat="1" applyFont="1"/>
    <xf numFmtId="1" fontId="29" fillId="0" borderId="48" xfId="0" applyNumberFormat="1" applyFont="1" applyBorder="1" applyAlignment="1">
      <alignment horizontal="center"/>
    </xf>
    <xf numFmtId="1" fontId="29" fillId="0" borderId="47" xfId="0" applyNumberFormat="1" applyFont="1" applyBorder="1" applyAlignment="1">
      <alignment horizontal="center"/>
    </xf>
    <xf numFmtId="2" fontId="29" fillId="4" borderId="23" xfId="0" applyNumberFormat="1" applyFont="1" applyFill="1" applyBorder="1"/>
    <xf numFmtId="2" fontId="29" fillId="4" borderId="27" xfId="0" applyNumberFormat="1" applyFont="1" applyFill="1" applyBorder="1"/>
    <xf numFmtId="2" fontId="29" fillId="4" borderId="24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31" xfId="0" applyNumberFormat="1" applyFont="1" applyFill="1" applyBorder="1"/>
    <xf numFmtId="2" fontId="30" fillId="0" borderId="62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7" xfId="0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7" xfId="0" applyNumberFormat="1" applyFont="1" applyBorder="1"/>
    <xf numFmtId="2" fontId="30" fillId="0" borderId="11" xfId="0" applyNumberFormat="1" applyFont="1" applyBorder="1"/>
    <xf numFmtId="2" fontId="30" fillId="0" borderId="21" xfId="0" applyNumberFormat="1" applyFont="1" applyBorder="1"/>
    <xf numFmtId="2" fontId="30" fillId="0" borderId="32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4" xfId="0" applyNumberFormat="1" applyFont="1" applyBorder="1"/>
    <xf numFmtId="2" fontId="30" fillId="0" borderId="36" xfId="0" applyNumberFormat="1" applyFont="1" applyBorder="1"/>
    <xf numFmtId="2" fontId="30" fillId="0" borderId="33" xfId="0" applyNumberFormat="1" applyFont="1" applyBorder="1"/>
    <xf numFmtId="2" fontId="30" fillId="0" borderId="37" xfId="0" applyNumberFormat="1" applyFont="1" applyBorder="1"/>
    <xf numFmtId="2" fontId="30" fillId="0" borderId="35" xfId="0" applyNumberFormat="1" applyFont="1" applyBorder="1"/>
    <xf numFmtId="2" fontId="30" fillId="0" borderId="73" xfId="0" applyNumberFormat="1" applyFont="1" applyBorder="1"/>
    <xf numFmtId="2" fontId="30" fillId="0" borderId="4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1" xfId="0" applyNumberFormat="1" applyFont="1" applyBorder="1"/>
    <xf numFmtId="2" fontId="30" fillId="0" borderId="76" xfId="0" applyNumberFormat="1" applyFont="1" applyBorder="1"/>
    <xf numFmtId="2" fontId="30" fillId="0" borderId="77" xfId="0" applyNumberFormat="1" applyFont="1" applyBorder="1"/>
    <xf numFmtId="2" fontId="30" fillId="0" borderId="78" xfId="0" applyNumberFormat="1" applyFont="1" applyBorder="1"/>
    <xf numFmtId="2" fontId="29" fillId="4" borderId="53" xfId="0" applyNumberFormat="1" applyFont="1" applyFill="1" applyBorder="1" applyAlignment="1">
      <alignment vertical="center"/>
    </xf>
    <xf numFmtId="1" fontId="30" fillId="0" borderId="49" xfId="0" applyNumberFormat="1" applyFont="1" applyBorder="1" applyAlignment="1">
      <alignment horizontal="center"/>
    </xf>
    <xf numFmtId="1" fontId="30" fillId="0" borderId="50" xfId="0" applyNumberFormat="1" applyFont="1" applyBorder="1" applyAlignment="1">
      <alignment horizontal="center"/>
    </xf>
    <xf numFmtId="166" fontId="3" fillId="0" borderId="40" xfId="2" applyNumberFormat="1" applyFont="1" applyBorder="1" applyAlignment="1">
      <alignment vertical="top"/>
    </xf>
    <xf numFmtId="166" fontId="3" fillId="0" borderId="42" xfId="2" applyNumberFormat="1" applyFont="1" applyBorder="1" applyAlignment="1">
      <alignment vertical="top"/>
    </xf>
    <xf numFmtId="166" fontId="3" fillId="0" borderId="74" xfId="2" applyNumberFormat="1" applyFont="1" applyBorder="1" applyAlignment="1">
      <alignment vertical="top"/>
    </xf>
    <xf numFmtId="166" fontId="3" fillId="0" borderId="38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166" fontId="3" fillId="0" borderId="75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59" xfId="2" applyNumberFormat="1" applyFont="1" applyBorder="1" applyAlignment="1">
      <alignment vertical="top"/>
    </xf>
    <xf numFmtId="166" fontId="3" fillId="0" borderId="63" xfId="2" applyNumberFormat="1" applyFont="1" applyBorder="1" applyAlignment="1">
      <alignment vertical="top"/>
    </xf>
    <xf numFmtId="2" fontId="29" fillId="4" borderId="54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6" xfId="2" applyNumberFormat="1" applyFont="1" applyBorder="1" applyAlignment="1">
      <alignment vertical="top"/>
    </xf>
    <xf numFmtId="166" fontId="3" fillId="0" borderId="37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39" xfId="0" applyNumberFormat="1" applyFont="1" applyFill="1" applyBorder="1" applyAlignment="1">
      <alignment vertical="center"/>
    </xf>
    <xf numFmtId="1" fontId="29" fillId="4" borderId="43" xfId="0" applyNumberFormat="1" applyFont="1" applyFill="1" applyBorder="1" applyAlignment="1">
      <alignment horizontal="center" vertical="center"/>
    </xf>
    <xf numFmtId="1" fontId="30" fillId="0" borderId="46" xfId="0" applyNumberFormat="1" applyFont="1" applyBorder="1" applyAlignment="1">
      <alignment horizontal="center"/>
    </xf>
    <xf numFmtId="166" fontId="3" fillId="0" borderId="41" xfId="2" applyNumberFormat="1" applyFont="1" applyBorder="1" applyAlignment="1">
      <alignment vertical="top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6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4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4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6" xfId="1" applyNumberFormat="1" applyFont="1" applyFill="1" applyBorder="1" applyAlignment="1" applyProtection="1">
      <alignment horizontal="center"/>
      <protection locked="0"/>
    </xf>
    <xf numFmtId="169" fontId="22" fillId="8" borderId="67" xfId="1" applyNumberFormat="1" applyFont="1" applyFill="1" applyBorder="1" applyAlignment="1" applyProtection="1">
      <alignment horizontal="center"/>
      <protection locked="0"/>
    </xf>
    <xf numFmtId="166" fontId="0" fillId="0" borderId="79" xfId="2" applyNumberFormat="1" applyFont="1" applyBorder="1" applyAlignment="1">
      <alignment vertical="top"/>
    </xf>
    <xf numFmtId="166" fontId="0" fillId="0" borderId="26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0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164" fontId="24" fillId="0" borderId="80" xfId="1" applyNumberFormat="1" applyFont="1" applyBorder="1" applyProtection="1">
      <protection locked="0"/>
    </xf>
    <xf numFmtId="0" fontId="0" fillId="0" borderId="65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1" xfId="0" applyNumberFormat="1" applyFont="1" applyBorder="1"/>
    <xf numFmtId="171" fontId="22" fillId="8" borderId="66" xfId="1" applyNumberFormat="1" applyFont="1" applyFill="1" applyBorder="1" applyAlignment="1" applyProtection="1">
      <alignment horizontal="center"/>
      <protection locked="0"/>
    </xf>
    <xf numFmtId="171" fontId="22" fillId="8" borderId="67" xfId="1" applyNumberFormat="1" applyFont="1" applyFill="1" applyBorder="1" applyAlignment="1" applyProtection="1">
      <alignment horizontal="center"/>
      <protection locked="0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2" xfId="0" applyNumberFormat="1" applyFont="1" applyBorder="1"/>
    <xf numFmtId="1" fontId="30" fillId="0" borderId="16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58" xfId="0" applyNumberFormat="1" applyFont="1" applyBorder="1"/>
    <xf numFmtId="2" fontId="30" fillId="0" borderId="83" xfId="0" applyNumberFormat="1" applyFont="1" applyBorder="1"/>
    <xf numFmtId="0" fontId="0" fillId="0" borderId="0" xfId="0" applyAlignment="1">
      <alignment horizontal="left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5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15" fontId="29" fillId="0" borderId="1" xfId="0" applyNumberFormat="1" applyFont="1" applyBorder="1" applyAlignment="1">
      <alignment horizontal="right"/>
    </xf>
    <xf numFmtId="2" fontId="30" fillId="0" borderId="84" xfId="0" applyNumberFormat="1" applyFont="1" applyBorder="1"/>
    <xf numFmtId="166" fontId="27" fillId="10" borderId="68" xfId="2" applyNumberFormat="1" applyFont="1" applyFill="1" applyBorder="1" applyAlignment="1">
      <alignment horizontal="right"/>
    </xf>
    <xf numFmtId="1" fontId="31" fillId="0" borderId="3" xfId="0" quotePrefix="1" applyNumberFormat="1" applyFont="1" applyBorder="1" applyAlignment="1">
      <alignment horizontal="center"/>
    </xf>
    <xf numFmtId="2" fontId="30" fillId="4" borderId="10" xfId="0" applyNumberFormat="1" applyFont="1" applyFill="1" applyBorder="1"/>
    <xf numFmtId="2" fontId="30" fillId="4" borderId="17" xfId="0" applyNumberFormat="1" applyFont="1" applyFill="1" applyBorder="1"/>
    <xf numFmtId="2" fontId="30" fillId="0" borderId="3" xfId="0" applyNumberFormat="1" applyFont="1" applyBorder="1" applyAlignment="1">
      <alignment vertical="center" wrapText="1"/>
    </xf>
    <xf numFmtId="0" fontId="18" fillId="5" borderId="58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8" xfId="0" applyNumberFormat="1" applyFont="1" applyFill="1" applyBorder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16" fontId="32" fillId="4" borderId="55" xfId="0" quotePrefix="1" applyNumberFormat="1" applyFont="1" applyFill="1" applyBorder="1" applyAlignment="1">
      <alignment horizontal="center" vertical="center"/>
    </xf>
    <xf numFmtId="16" fontId="32" fillId="4" borderId="56" xfId="0" quotePrefix="1" applyNumberFormat="1" applyFont="1" applyFill="1" applyBorder="1" applyAlignment="1">
      <alignment horizontal="center" vertical="center"/>
    </xf>
    <xf numFmtId="16" fontId="32" fillId="4" borderId="57" xfId="0" quotePrefix="1" applyNumberFormat="1" applyFont="1" applyFill="1" applyBorder="1" applyAlignment="1">
      <alignment horizontal="center" vertical="center"/>
    </xf>
    <xf numFmtId="2" fontId="15" fillId="6" borderId="28" xfId="0" applyNumberFormat="1" applyFont="1" applyFill="1" applyBorder="1" applyAlignment="1">
      <alignment horizont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168" fontId="23" fillId="0" borderId="64" xfId="1" applyNumberFormat="1" applyFont="1" applyBorder="1"/>
    <xf numFmtId="168" fontId="2" fillId="0" borderId="66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58"/>
  <sheetViews>
    <sheetView tabSelected="1" zoomScale="110" zoomScaleNormal="110" workbookViewId="0">
      <pane xSplit="2" ySplit="2" topLeftCell="M150" activePane="bottomRight" state="frozen"/>
      <selection pane="topRight" activeCell="C1" sqref="C1"/>
      <selection pane="bottomLeft" activeCell="A3" sqref="A3"/>
      <selection pane="bottomRight" activeCell="A148" sqref="A148"/>
    </sheetView>
  </sheetViews>
  <sheetFormatPr defaultRowHeight="14.5" x14ac:dyDescent="0.35"/>
  <cols>
    <col min="1" max="1" width="11.81640625" style="5" customWidth="1"/>
    <col min="2" max="2" width="32.26953125" style="2" customWidth="1"/>
    <col min="3" max="3" width="7.26953125" style="7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10.4531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8.54296875" style="2" customWidth="1"/>
    <col min="31" max="31" width="9.54296875" style="2" customWidth="1"/>
    <col min="32" max="32" width="10.81640625" style="2" customWidth="1"/>
    <col min="33" max="33" width="8.54296875" style="2" customWidth="1"/>
    <col min="34" max="34" width="8" style="2" customWidth="1"/>
    <col min="35" max="35" width="9.7265625" style="2" customWidth="1"/>
    <col min="36" max="36" width="9.81640625" style="2" customWidth="1"/>
    <col min="37" max="38" width="9.26953125" style="2" customWidth="1"/>
    <col min="39" max="40" width="8.7265625" style="2" customWidth="1"/>
    <col min="41" max="41" width="9.54296875" style="2" customWidth="1"/>
    <col min="42" max="43" width="10.54296875" style="2" customWidth="1"/>
    <col min="44" max="44" width="8.1796875" customWidth="1"/>
  </cols>
  <sheetData>
    <row r="1" spans="1:45" s="40" customFormat="1" ht="15.65" customHeight="1" thickTop="1" thickBot="1" x14ac:dyDescent="0.35">
      <c r="A1" s="36"/>
      <c r="B1" s="37"/>
      <c r="C1" s="38"/>
      <c r="D1" s="39"/>
      <c r="E1" s="210" t="s">
        <v>0</v>
      </c>
      <c r="F1" s="211"/>
      <c r="G1" s="212"/>
      <c r="H1" s="210" t="s">
        <v>1</v>
      </c>
      <c r="I1" s="211"/>
      <c r="J1" s="211"/>
      <c r="K1" s="211"/>
      <c r="L1" s="211"/>
      <c r="M1" s="211"/>
      <c r="N1" s="212"/>
      <c r="O1" s="204" t="s">
        <v>2</v>
      </c>
      <c r="P1" s="205"/>
      <c r="Q1" s="206"/>
      <c r="R1" s="202" t="s">
        <v>3</v>
      </c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</row>
    <row r="2" spans="1:45" s="40" customFormat="1" ht="39.75" customHeight="1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192" t="s">
        <v>108</v>
      </c>
      <c r="F2" s="193" t="s">
        <v>109</v>
      </c>
      <c r="G2" s="194" t="s">
        <v>110</v>
      </c>
      <c r="H2" s="176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177" t="s">
        <v>14</v>
      </c>
      <c r="O2" s="192" t="s">
        <v>108</v>
      </c>
      <c r="P2" s="193" t="s">
        <v>109</v>
      </c>
      <c r="Q2" s="194" t="s">
        <v>110</v>
      </c>
      <c r="R2" s="46" t="s">
        <v>15</v>
      </c>
      <c r="S2" s="83" t="s">
        <v>16</v>
      </c>
      <c r="T2" s="83" t="s">
        <v>17</v>
      </c>
      <c r="U2" s="83" t="s">
        <v>18</v>
      </c>
      <c r="V2" s="45" t="s">
        <v>19</v>
      </c>
      <c r="W2" s="45" t="s">
        <v>20</v>
      </c>
      <c r="X2" s="45" t="s">
        <v>21</v>
      </c>
      <c r="Y2" s="45" t="s">
        <v>22</v>
      </c>
      <c r="Z2" s="45" t="s">
        <v>23</v>
      </c>
      <c r="AA2" s="45" t="s">
        <v>24</v>
      </c>
      <c r="AB2" s="45" t="s">
        <v>25</v>
      </c>
      <c r="AC2" s="45" t="s">
        <v>26</v>
      </c>
      <c r="AD2" s="45" t="s">
        <v>27</v>
      </c>
      <c r="AE2" s="45" t="s">
        <v>28</v>
      </c>
      <c r="AF2" s="45" t="s">
        <v>29</v>
      </c>
      <c r="AG2" s="45" t="s">
        <v>30</v>
      </c>
      <c r="AH2" s="45" t="s">
        <v>31</v>
      </c>
      <c r="AI2" s="45" t="s">
        <v>32</v>
      </c>
      <c r="AJ2" s="45" t="s">
        <v>33</v>
      </c>
      <c r="AK2" s="45" t="s">
        <v>34</v>
      </c>
      <c r="AL2" s="45" t="s">
        <v>35</v>
      </c>
      <c r="AM2" s="45" t="s">
        <v>36</v>
      </c>
      <c r="AN2" s="49" t="s">
        <v>12</v>
      </c>
      <c r="AO2" s="49" t="s">
        <v>14</v>
      </c>
      <c r="AP2" s="49" t="s">
        <v>13</v>
      </c>
      <c r="AQ2" s="48" t="s">
        <v>37</v>
      </c>
      <c r="AR2" s="47" t="s">
        <v>38</v>
      </c>
    </row>
    <row r="3" spans="1:45" ht="13.5" customHeight="1" x14ac:dyDescent="0.35">
      <c r="A3" s="195">
        <v>46113</v>
      </c>
      <c r="B3" s="92" t="s">
        <v>39</v>
      </c>
      <c r="C3" s="93"/>
      <c r="D3" s="94"/>
      <c r="E3" s="29">
        <v>94.99</v>
      </c>
      <c r="F3" s="169">
        <v>14856.94</v>
      </c>
      <c r="G3" s="170">
        <v>13200.48</v>
      </c>
      <c r="H3" s="95"/>
      <c r="I3" s="96"/>
      <c r="J3" s="96"/>
      <c r="K3" s="96"/>
      <c r="L3" s="96"/>
      <c r="M3" s="96"/>
      <c r="N3" s="97"/>
      <c r="O3" s="98"/>
      <c r="P3" s="96"/>
      <c r="Q3" s="99"/>
      <c r="R3" s="98"/>
      <c r="S3" s="100"/>
      <c r="T3" s="100"/>
      <c r="U3" s="100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100"/>
      <c r="AI3" s="100"/>
      <c r="AJ3" s="100"/>
      <c r="AK3" s="100"/>
      <c r="AL3" s="100"/>
      <c r="AM3" s="100"/>
      <c r="AN3" s="97"/>
      <c r="AO3" s="99"/>
      <c r="AP3" s="100"/>
      <c r="AQ3" s="101"/>
      <c r="AR3" s="2">
        <f>IF(C3="tfr",0,SUM(SUM(O3:Q3)-SUM(R3:AQ3)))</f>
        <v>0</v>
      </c>
    </row>
    <row r="4" spans="1:45" x14ac:dyDescent="0.35">
      <c r="A4" s="102"/>
      <c r="B4" s="103"/>
      <c r="C4" s="104"/>
      <c r="D4" s="111"/>
      <c r="E4" s="105"/>
      <c r="F4" s="106"/>
      <c r="G4" s="107"/>
      <c r="H4" s="108"/>
      <c r="I4" s="106"/>
      <c r="J4" s="106"/>
      <c r="K4" s="106"/>
      <c r="L4" s="106"/>
      <c r="M4" s="106"/>
      <c r="N4" s="103"/>
      <c r="O4" s="105"/>
      <c r="P4" s="106"/>
      <c r="Q4" s="107"/>
      <c r="R4" s="105"/>
      <c r="S4" s="109"/>
      <c r="T4" s="109"/>
      <c r="U4" s="109"/>
      <c r="V4" s="109"/>
      <c r="W4" s="109"/>
      <c r="X4" s="109"/>
      <c r="Y4" s="109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86"/>
      <c r="AO4" s="107"/>
      <c r="AP4" s="106"/>
      <c r="AQ4" s="101"/>
      <c r="AR4" s="2">
        <f t="shared" ref="AR4" si="0">IF(C4="tfr",0,SUM(SUM(O4:Q4)-SUM(R4:AQ4)))</f>
        <v>0</v>
      </c>
    </row>
    <row r="5" spans="1:45" x14ac:dyDescent="0.35">
      <c r="A5" s="102">
        <v>46121</v>
      </c>
      <c r="B5" s="103" t="s">
        <v>40</v>
      </c>
      <c r="C5" s="104"/>
      <c r="D5" s="198"/>
      <c r="E5" s="105"/>
      <c r="F5" s="106"/>
      <c r="G5" s="107">
        <v>5.61</v>
      </c>
      <c r="H5" s="106"/>
      <c r="I5" s="106"/>
      <c r="J5" s="106"/>
      <c r="K5" s="106"/>
      <c r="L5" s="106"/>
      <c r="M5" s="106">
        <v>5.61</v>
      </c>
      <c r="N5" s="103"/>
      <c r="O5" s="199"/>
      <c r="P5" s="200"/>
      <c r="Q5" s="107"/>
      <c r="R5" s="105"/>
      <c r="S5" s="109"/>
      <c r="T5" s="109"/>
      <c r="U5" s="109"/>
      <c r="V5" s="109"/>
      <c r="W5" s="109"/>
      <c r="X5" s="109"/>
      <c r="Y5" s="109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86"/>
      <c r="AO5" s="107"/>
      <c r="AP5" s="106"/>
      <c r="AQ5" s="101"/>
      <c r="AR5" s="2">
        <f t="shared" ref="AR5" si="1">IF(C5="tfr",0,SUM(SUM(O5:Q5)-SUM(R5:AQ5)))</f>
        <v>0</v>
      </c>
      <c r="AS5" s="2"/>
    </row>
    <row r="6" spans="1:45" x14ac:dyDescent="0.35">
      <c r="A6" s="102">
        <v>46125</v>
      </c>
      <c r="B6" s="110" t="s">
        <v>113</v>
      </c>
      <c r="C6" s="104" t="s">
        <v>121</v>
      </c>
      <c r="D6" s="198"/>
      <c r="E6" s="105">
        <v>1849</v>
      </c>
      <c r="F6" s="106"/>
      <c r="G6" s="107"/>
      <c r="H6" s="108"/>
      <c r="I6" s="106"/>
      <c r="J6" s="106"/>
      <c r="K6" s="106"/>
      <c r="L6" s="106"/>
      <c r="M6" s="106"/>
      <c r="N6" s="103"/>
      <c r="O6" s="199"/>
      <c r="P6" s="200"/>
      <c r="Q6" s="107">
        <v>1849</v>
      </c>
      <c r="R6" s="105"/>
      <c r="S6" s="109"/>
      <c r="T6" s="109"/>
      <c r="U6" s="109"/>
      <c r="V6" s="109"/>
      <c r="W6" s="109"/>
      <c r="X6" s="109"/>
      <c r="Y6" s="109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86"/>
      <c r="AO6" s="107"/>
      <c r="AP6" s="106"/>
      <c r="AQ6" s="101"/>
      <c r="AR6" s="2">
        <f t="shared" ref="AR6" si="2">IF(C6="tfr",0,SUM(SUM(O6:Q6)-SUM(R6:AQ6)))</f>
        <v>0</v>
      </c>
    </row>
    <row r="7" spans="1:45" ht="14.5" customHeight="1" x14ac:dyDescent="0.35">
      <c r="A7" s="102">
        <v>46121</v>
      </c>
      <c r="B7" s="103" t="s">
        <v>40</v>
      </c>
      <c r="C7" s="104"/>
      <c r="D7" s="111"/>
      <c r="E7" s="112"/>
      <c r="F7" s="113">
        <v>6.31</v>
      </c>
      <c r="G7" s="107"/>
      <c r="H7" s="114">
        <v>6.31</v>
      </c>
      <c r="I7" s="106"/>
      <c r="J7" s="106"/>
      <c r="K7" s="106"/>
      <c r="L7" s="106"/>
      <c r="M7" s="106"/>
      <c r="N7" s="106"/>
      <c r="O7" s="112"/>
      <c r="P7" s="113"/>
      <c r="Q7" s="115"/>
      <c r="R7" s="112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81"/>
      <c r="AO7" s="115"/>
      <c r="AP7" s="113"/>
      <c r="AQ7" s="101"/>
      <c r="AR7" s="2">
        <f>IF(C7="tfr",0,SUM(SUM(O7:Q7)-SUM(R7:AQ7)))</f>
        <v>0</v>
      </c>
    </row>
    <row r="8" spans="1:45" x14ac:dyDescent="0.35">
      <c r="A8" s="102">
        <v>46125</v>
      </c>
      <c r="B8" s="110" t="s">
        <v>113</v>
      </c>
      <c r="C8" s="104" t="s">
        <v>121</v>
      </c>
      <c r="D8" s="111"/>
      <c r="E8" s="112">
        <v>1000</v>
      </c>
      <c r="F8" s="113"/>
      <c r="G8" s="107"/>
      <c r="H8" s="114"/>
      <c r="I8" s="106"/>
      <c r="J8" s="106"/>
      <c r="K8" s="106"/>
      <c r="L8" s="106"/>
      <c r="M8" s="106"/>
      <c r="N8" s="106"/>
      <c r="O8" s="112"/>
      <c r="P8" s="106">
        <v>1000</v>
      </c>
      <c r="R8" s="112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81"/>
      <c r="AO8" s="115"/>
      <c r="AP8" s="113"/>
      <c r="AQ8" s="101"/>
      <c r="AR8" s="2">
        <f>IF(C8="tfr",0,SUM(SUM(O8:P8)-SUM(R8:AQ8)))</f>
        <v>0</v>
      </c>
    </row>
    <row r="9" spans="1:45" x14ac:dyDescent="0.35">
      <c r="A9" s="102">
        <v>46132</v>
      </c>
      <c r="B9" s="110" t="s">
        <v>114</v>
      </c>
      <c r="C9" s="104"/>
      <c r="D9" s="111"/>
      <c r="E9" s="112"/>
      <c r="F9" s="113">
        <v>842.55</v>
      </c>
      <c r="G9" s="107"/>
      <c r="H9" s="114"/>
      <c r="I9" s="106"/>
      <c r="J9" s="106"/>
      <c r="K9" s="106"/>
      <c r="L9" s="106"/>
      <c r="M9" s="106"/>
      <c r="N9" s="103">
        <v>842.55</v>
      </c>
      <c r="O9" s="112"/>
      <c r="P9" s="113"/>
      <c r="Q9" s="115"/>
      <c r="R9" s="112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81"/>
      <c r="AO9" s="115"/>
      <c r="AP9" s="113"/>
      <c r="AQ9" s="101"/>
      <c r="AR9" s="2">
        <f t="shared" ref="AR9" si="3">IF(C9="tfr",0,SUM(SUM(O9:Q9)-SUM(R9:AQ9)))</f>
        <v>0</v>
      </c>
    </row>
    <row r="10" spans="1:45" x14ac:dyDescent="0.35">
      <c r="A10" s="102">
        <v>46133</v>
      </c>
      <c r="B10" s="110" t="s">
        <v>115</v>
      </c>
      <c r="C10" s="104"/>
      <c r="D10" s="198"/>
      <c r="E10" s="105"/>
      <c r="F10" s="106">
        <v>5593.5</v>
      </c>
      <c r="G10" s="107"/>
      <c r="H10" s="108"/>
      <c r="I10" s="106">
        <v>5593.5</v>
      </c>
      <c r="J10" s="106"/>
      <c r="K10" s="106"/>
      <c r="L10" s="106"/>
      <c r="M10" s="106"/>
      <c r="N10" s="103"/>
      <c r="O10" s="199"/>
      <c r="P10" s="200"/>
      <c r="Q10" s="107"/>
      <c r="R10" s="105"/>
      <c r="S10" s="109"/>
      <c r="T10" s="109"/>
      <c r="U10" s="109"/>
      <c r="V10" s="109"/>
      <c r="W10" s="109"/>
      <c r="X10" s="109"/>
      <c r="Y10" s="109"/>
      <c r="Z10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86"/>
      <c r="AO10" s="107"/>
      <c r="AP10" s="106"/>
      <c r="AQ10" s="101"/>
      <c r="AR10" s="2">
        <f>IF(C10="tfr",0,SUM(SUM(O10:Q10)-SUM(R10:AQ10)))</f>
        <v>0</v>
      </c>
    </row>
    <row r="11" spans="1:45" ht="14.5" customHeight="1" x14ac:dyDescent="0.35">
      <c r="A11" s="102">
        <v>46126</v>
      </c>
      <c r="B11" s="117" t="s">
        <v>116</v>
      </c>
      <c r="C11" s="104" t="s">
        <v>122</v>
      </c>
      <c r="D11" s="111"/>
      <c r="E11" s="112"/>
      <c r="F11" s="113"/>
      <c r="G11" s="107"/>
      <c r="H11" s="114"/>
      <c r="I11" s="113"/>
      <c r="J11" s="106"/>
      <c r="K11" s="106"/>
      <c r="L11" s="106"/>
      <c r="M11" s="106"/>
      <c r="N11" s="106"/>
      <c r="O11" s="112">
        <v>401.15</v>
      </c>
      <c r="P11" s="113"/>
      <c r="Q11" s="115"/>
      <c r="R11" s="112">
        <v>363.7</v>
      </c>
      <c r="S11" s="116"/>
      <c r="T11" s="116"/>
      <c r="U11" s="116">
        <v>26</v>
      </c>
      <c r="V11" s="116">
        <v>2.0499999999999998</v>
      </c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81"/>
      <c r="AO11" s="115"/>
      <c r="AP11" s="113"/>
      <c r="AQ11" s="101"/>
      <c r="AR11" s="2">
        <f>IF(C11="tfr",0,SUM(SUM(O11:Q11)-SUM(R11:AQ11)))</f>
        <v>9.3999999999999773</v>
      </c>
    </row>
    <row r="12" spans="1:45" x14ac:dyDescent="0.35">
      <c r="A12" s="102">
        <v>46126</v>
      </c>
      <c r="B12" s="110" t="s">
        <v>117</v>
      </c>
      <c r="C12" s="104" t="s">
        <v>122</v>
      </c>
      <c r="D12" s="111"/>
      <c r="E12" s="112"/>
      <c r="F12" s="113"/>
      <c r="G12" s="107"/>
      <c r="H12" s="114"/>
      <c r="I12" s="106"/>
      <c r="J12" s="106"/>
      <c r="K12" s="106"/>
      <c r="L12" s="106"/>
      <c r="M12" s="106"/>
      <c r="N12" s="106"/>
      <c r="O12" s="112">
        <v>156.6</v>
      </c>
      <c r="P12" s="113"/>
      <c r="Q12" s="115"/>
      <c r="R12" s="112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>
        <v>130.5</v>
      </c>
      <c r="AG12" s="116"/>
      <c r="AH12" s="116"/>
      <c r="AI12" s="116"/>
      <c r="AJ12" s="116"/>
      <c r="AK12" s="116"/>
      <c r="AL12" s="116"/>
      <c r="AM12" s="116"/>
      <c r="AN12" s="181"/>
      <c r="AO12" s="115">
        <v>26.1</v>
      </c>
      <c r="AP12" s="113"/>
      <c r="AQ12" s="101"/>
      <c r="AR12" s="2">
        <f t="shared" ref="AR12:AR75" si="4">IF(C12="tfr",0,SUM(SUM(O12:Q12)-SUM(R12:AQ12)))</f>
        <v>0</v>
      </c>
    </row>
    <row r="13" spans="1:45" x14ac:dyDescent="0.35">
      <c r="A13" s="102">
        <v>46126</v>
      </c>
      <c r="B13" s="201" t="s">
        <v>118</v>
      </c>
      <c r="C13" s="104" t="s">
        <v>122</v>
      </c>
      <c r="D13" s="111"/>
      <c r="E13" s="112"/>
      <c r="F13" s="113"/>
      <c r="G13" s="107"/>
      <c r="H13" s="114"/>
      <c r="I13" s="106"/>
      <c r="J13" s="106"/>
      <c r="K13" s="106"/>
      <c r="L13" s="106"/>
      <c r="M13" s="106"/>
      <c r="N13" s="106"/>
      <c r="O13" s="112">
        <v>267.3</v>
      </c>
      <c r="P13" s="113"/>
      <c r="Q13" s="115"/>
      <c r="R13" s="112"/>
      <c r="S13" s="116"/>
      <c r="T13" s="116"/>
      <c r="U13" s="116"/>
      <c r="V13" s="116"/>
      <c r="W13" s="116"/>
      <c r="X13" s="116"/>
      <c r="Y13" s="116">
        <v>222.75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81"/>
      <c r="AO13" s="115">
        <v>44.55</v>
      </c>
      <c r="AP13" s="113"/>
      <c r="AQ13" s="101"/>
      <c r="AR13" s="2">
        <f t="shared" si="4"/>
        <v>0</v>
      </c>
    </row>
    <row r="14" spans="1:45" x14ac:dyDescent="0.35">
      <c r="A14" s="102">
        <v>46126</v>
      </c>
      <c r="B14" s="110" t="s">
        <v>119</v>
      </c>
      <c r="C14" s="104" t="s">
        <v>122</v>
      </c>
      <c r="D14" s="111"/>
      <c r="E14" s="112"/>
      <c r="F14" s="113"/>
      <c r="G14" s="107"/>
      <c r="H14" s="114"/>
      <c r="I14" s="106"/>
      <c r="J14" s="106"/>
      <c r="K14" s="106"/>
      <c r="L14" s="106"/>
      <c r="M14" s="106"/>
      <c r="N14" s="106"/>
      <c r="O14" s="112">
        <v>1849</v>
      </c>
      <c r="P14" s="113"/>
      <c r="Q14" s="115"/>
      <c r="R14" s="112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81"/>
      <c r="AO14" s="115"/>
      <c r="AP14" s="113">
        <v>1849</v>
      </c>
      <c r="AQ14" s="101"/>
      <c r="AR14" s="2">
        <f t="shared" si="4"/>
        <v>0</v>
      </c>
    </row>
    <row r="15" spans="1:45" x14ac:dyDescent="0.35">
      <c r="A15" s="102">
        <v>46129</v>
      </c>
      <c r="B15" s="110" t="s">
        <v>120</v>
      </c>
      <c r="C15" s="104"/>
      <c r="D15" s="111"/>
      <c r="E15" s="112"/>
      <c r="F15" s="113"/>
      <c r="G15" s="107"/>
      <c r="H15" s="114"/>
      <c r="I15" s="106"/>
      <c r="J15" s="106"/>
      <c r="K15" s="106"/>
      <c r="L15" s="106"/>
      <c r="M15" s="106"/>
      <c r="N15" s="106"/>
      <c r="O15" s="112">
        <v>4.25</v>
      </c>
      <c r="P15" s="113"/>
      <c r="Q15" s="115"/>
      <c r="R15" s="112"/>
      <c r="S15" s="116"/>
      <c r="T15" s="116"/>
      <c r="U15" s="116"/>
      <c r="V15" s="116"/>
      <c r="W15" s="116"/>
      <c r="X15" s="116"/>
      <c r="Y15" s="116"/>
      <c r="Z15" s="116">
        <v>4.25</v>
      </c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81"/>
      <c r="AO15" s="115"/>
      <c r="AP15" s="113"/>
      <c r="AQ15" s="101"/>
      <c r="AR15" s="2">
        <f t="shared" si="4"/>
        <v>0</v>
      </c>
    </row>
    <row r="16" spans="1:45" x14ac:dyDescent="0.35">
      <c r="A16" s="102"/>
      <c r="B16" s="117"/>
      <c r="C16" s="104"/>
      <c r="D16" s="111"/>
      <c r="E16" s="112"/>
      <c r="F16" s="113"/>
      <c r="G16" s="107"/>
      <c r="H16" s="114"/>
      <c r="I16" s="106"/>
      <c r="J16" s="106"/>
      <c r="K16" s="106"/>
      <c r="L16" s="106"/>
      <c r="M16" s="106"/>
      <c r="N16" s="106"/>
      <c r="O16" s="112"/>
      <c r="P16" s="113"/>
      <c r="Q16" s="115"/>
      <c r="R16" s="112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81"/>
      <c r="AO16" s="115"/>
      <c r="AP16" s="113"/>
      <c r="AQ16" s="101"/>
      <c r="AR16" s="2">
        <f>IF(C16="tfr",0,SUM(SUM(O16:Q16)-SUM(R16:AQ16)))</f>
        <v>0</v>
      </c>
    </row>
    <row r="17" spans="1:44" x14ac:dyDescent="0.35">
      <c r="A17" s="102"/>
      <c r="B17" s="110"/>
      <c r="C17" s="104"/>
      <c r="D17" s="111"/>
      <c r="E17" s="112"/>
      <c r="F17" s="113"/>
      <c r="G17" s="107"/>
      <c r="H17" s="114"/>
      <c r="I17" s="106"/>
      <c r="J17" s="106"/>
      <c r="K17" s="106"/>
      <c r="L17" s="106"/>
      <c r="M17" s="106"/>
      <c r="N17" s="106"/>
      <c r="O17" s="112"/>
      <c r="P17" s="113"/>
      <c r="Q17" s="115"/>
      <c r="R17" s="112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81"/>
      <c r="AO17" s="115"/>
      <c r="AP17" s="113"/>
      <c r="AQ17" s="101"/>
      <c r="AR17" s="2">
        <f t="shared" ref="AR17" si="5">IF(C17="tfr",0,SUM(SUM(O17:Q17)-SUM(R17:AQ17)))</f>
        <v>0</v>
      </c>
    </row>
    <row r="18" spans="1:44" x14ac:dyDescent="0.35">
      <c r="A18" s="102"/>
      <c r="B18" s="110"/>
      <c r="C18" s="104"/>
      <c r="D18" s="111"/>
      <c r="E18" s="112"/>
      <c r="F18" s="113"/>
      <c r="G18" s="107"/>
      <c r="H18" s="114"/>
      <c r="I18" s="106"/>
      <c r="J18" s="106"/>
      <c r="K18" s="106"/>
      <c r="L18" s="106"/>
      <c r="M18" s="106"/>
      <c r="N18" s="106"/>
      <c r="O18" s="112"/>
      <c r="P18" s="113"/>
      <c r="Q18" s="115"/>
      <c r="R18" s="112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81"/>
      <c r="AO18" s="115"/>
      <c r="AP18" s="113"/>
      <c r="AQ18" s="101"/>
      <c r="AR18" s="2">
        <f t="shared" si="4"/>
        <v>0</v>
      </c>
    </row>
    <row r="19" spans="1:44" x14ac:dyDescent="0.35">
      <c r="A19" s="102"/>
      <c r="B19" s="110"/>
      <c r="C19" s="104"/>
      <c r="D19" s="111"/>
      <c r="E19" s="112"/>
      <c r="F19" s="113"/>
      <c r="G19" s="107"/>
      <c r="H19" s="114"/>
      <c r="I19" s="106"/>
      <c r="J19" s="106"/>
      <c r="K19" s="106"/>
      <c r="L19" s="106"/>
      <c r="M19" s="106"/>
      <c r="N19" s="106"/>
      <c r="O19" s="112"/>
      <c r="P19" s="113"/>
      <c r="Q19" s="115"/>
      <c r="R19" s="112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81"/>
      <c r="AO19" s="115"/>
      <c r="AP19" s="113"/>
      <c r="AQ19" s="101"/>
      <c r="AR19" s="2">
        <f t="shared" si="4"/>
        <v>0</v>
      </c>
    </row>
    <row r="20" spans="1:44" x14ac:dyDescent="0.35">
      <c r="A20" s="102"/>
      <c r="B20" s="110"/>
      <c r="C20" s="104"/>
      <c r="D20" s="111"/>
      <c r="E20" s="112"/>
      <c r="F20" s="113"/>
      <c r="G20" s="107"/>
      <c r="H20" s="114"/>
      <c r="I20" s="106"/>
      <c r="J20" s="106"/>
      <c r="K20" s="106"/>
      <c r="L20" s="106"/>
      <c r="M20" s="106"/>
      <c r="N20" s="106"/>
      <c r="O20" s="112"/>
      <c r="P20" s="113"/>
      <c r="Q20" s="115"/>
      <c r="R20" s="112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81"/>
      <c r="AO20" s="115"/>
      <c r="AP20" s="113"/>
      <c r="AQ20" s="101"/>
      <c r="AR20" s="2">
        <f t="shared" si="4"/>
        <v>0</v>
      </c>
    </row>
    <row r="21" spans="1:44" x14ac:dyDescent="0.35">
      <c r="A21" s="102"/>
      <c r="B21" s="110"/>
      <c r="C21" s="104"/>
      <c r="D21" s="111"/>
      <c r="E21" s="112"/>
      <c r="F21" s="113"/>
      <c r="G21" s="107"/>
      <c r="H21" s="114"/>
      <c r="I21" s="106"/>
      <c r="J21" s="106"/>
      <c r="K21" s="106"/>
      <c r="L21" s="106"/>
      <c r="M21" s="106"/>
      <c r="N21" s="106"/>
      <c r="O21" s="112"/>
      <c r="P21" s="113"/>
      <c r="Q21" s="115"/>
      <c r="R21" s="112"/>
      <c r="S21" s="116"/>
      <c r="T21" s="116"/>
      <c r="U21" s="116"/>
      <c r="V21" s="116"/>
      <c r="W21" s="116"/>
      <c r="X21" s="116"/>
      <c r="Y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81"/>
      <c r="AO21" s="115"/>
      <c r="AP21" s="116"/>
      <c r="AQ21" s="101"/>
      <c r="AR21" s="2">
        <f t="shared" si="4"/>
        <v>0</v>
      </c>
    </row>
    <row r="22" spans="1:44" x14ac:dyDescent="0.35">
      <c r="A22" s="102"/>
      <c r="B22" s="110"/>
      <c r="C22" s="104"/>
      <c r="D22" s="111"/>
      <c r="E22" s="112"/>
      <c r="F22" s="113"/>
      <c r="G22" s="107"/>
      <c r="H22" s="114"/>
      <c r="I22" s="106"/>
      <c r="J22" s="106"/>
      <c r="K22" s="106"/>
      <c r="L22" s="106"/>
      <c r="M22" s="106"/>
      <c r="N22" s="106"/>
      <c r="O22" s="112"/>
      <c r="P22" s="113"/>
      <c r="Q22" s="115"/>
      <c r="R22" s="112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81"/>
      <c r="AO22" s="115"/>
      <c r="AP22" s="113"/>
      <c r="AQ22" s="101"/>
      <c r="AR22" s="2">
        <f t="shared" si="4"/>
        <v>0</v>
      </c>
    </row>
    <row r="23" spans="1:44" x14ac:dyDescent="0.35">
      <c r="A23" s="102"/>
      <c r="B23" s="103"/>
      <c r="C23" s="104"/>
      <c r="D23" s="111"/>
      <c r="E23" s="112"/>
      <c r="F23" s="113"/>
      <c r="G23" s="107"/>
      <c r="H23" s="114"/>
      <c r="I23" s="106"/>
      <c r="J23" s="106"/>
      <c r="K23" s="106"/>
      <c r="L23" s="106"/>
      <c r="M23" s="106"/>
      <c r="N23" s="106"/>
      <c r="O23" s="112"/>
      <c r="P23" s="113"/>
      <c r="Q23" s="115"/>
      <c r="R23" s="112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81"/>
      <c r="AO23" s="115"/>
      <c r="AP23" s="113"/>
      <c r="AQ23" s="101"/>
      <c r="AR23" s="2">
        <f t="shared" si="4"/>
        <v>0</v>
      </c>
    </row>
    <row r="24" spans="1:44" x14ac:dyDescent="0.35">
      <c r="A24" s="102"/>
      <c r="B24" s="117"/>
      <c r="C24" s="104"/>
      <c r="D24" s="111"/>
      <c r="E24" s="112"/>
      <c r="F24" s="113"/>
      <c r="G24" s="107"/>
      <c r="H24" s="113"/>
      <c r="I24" s="106"/>
      <c r="J24" s="106"/>
      <c r="K24" s="106"/>
      <c r="L24" s="106"/>
      <c r="M24" s="106"/>
      <c r="N24" s="106"/>
      <c r="O24" s="112"/>
      <c r="P24" s="113"/>
      <c r="Q24" s="115"/>
      <c r="R24" s="112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81"/>
      <c r="AO24" s="115"/>
      <c r="AP24" s="113"/>
      <c r="AQ24" s="101"/>
      <c r="AR24" s="2">
        <f t="shared" si="4"/>
        <v>0</v>
      </c>
    </row>
    <row r="25" spans="1:44" x14ac:dyDescent="0.35">
      <c r="A25" s="102"/>
      <c r="B25" s="110"/>
      <c r="C25" s="104"/>
      <c r="D25" s="111"/>
      <c r="E25" s="112"/>
      <c r="F25" s="113"/>
      <c r="G25" s="107"/>
      <c r="H25" s="114"/>
      <c r="I25" s="106"/>
      <c r="J25" s="106"/>
      <c r="K25" s="106"/>
      <c r="L25" s="106"/>
      <c r="M25" s="106"/>
      <c r="N25" s="106"/>
      <c r="O25" s="112"/>
      <c r="P25" s="113"/>
      <c r="Q25" s="115"/>
      <c r="R25" s="112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81"/>
      <c r="AO25" s="115"/>
      <c r="AP25" s="113"/>
      <c r="AQ25" s="101"/>
      <c r="AR25" s="2">
        <f t="shared" si="4"/>
        <v>0</v>
      </c>
    </row>
    <row r="26" spans="1:44" x14ac:dyDescent="0.35">
      <c r="A26" s="102"/>
      <c r="B26" s="103"/>
      <c r="C26" s="104"/>
      <c r="D26" s="111"/>
      <c r="E26" s="112"/>
      <c r="F26" s="113"/>
      <c r="G26" s="107"/>
      <c r="H26" s="114"/>
      <c r="I26" s="106"/>
      <c r="J26" s="106"/>
      <c r="K26" s="106"/>
      <c r="L26" s="106"/>
      <c r="M26" s="106"/>
      <c r="N26" s="106"/>
      <c r="O26" s="112"/>
      <c r="P26" s="113"/>
      <c r="Q26" s="115"/>
      <c r="R26" s="112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81"/>
      <c r="AO26" s="115"/>
      <c r="AP26" s="113"/>
      <c r="AQ26" s="101"/>
      <c r="AR26" s="2">
        <f t="shared" si="4"/>
        <v>0</v>
      </c>
    </row>
    <row r="27" spans="1:44" x14ac:dyDescent="0.35">
      <c r="A27" s="102"/>
      <c r="B27" s="110"/>
      <c r="C27" s="104"/>
      <c r="D27" s="111"/>
      <c r="E27" s="112"/>
      <c r="F27" s="113"/>
      <c r="G27" s="107"/>
      <c r="H27" s="114"/>
      <c r="I27" s="106"/>
      <c r="J27" s="106"/>
      <c r="K27" s="106"/>
      <c r="L27" s="106"/>
      <c r="M27" s="106"/>
      <c r="N27" s="106"/>
      <c r="O27" s="112"/>
      <c r="P27" s="113"/>
      <c r="Q27" s="115"/>
      <c r="R27" s="112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81"/>
      <c r="AO27" s="115"/>
      <c r="AP27" s="113"/>
      <c r="AQ27" s="101"/>
      <c r="AR27" s="2">
        <f t="shared" si="4"/>
        <v>0</v>
      </c>
    </row>
    <row r="28" spans="1:44" x14ac:dyDescent="0.35">
      <c r="A28" s="102"/>
      <c r="B28" s="110"/>
      <c r="C28" s="104"/>
      <c r="D28" s="111"/>
      <c r="E28" s="112"/>
      <c r="F28" s="113"/>
      <c r="G28" s="107"/>
      <c r="H28" s="114"/>
      <c r="I28" s="106"/>
      <c r="J28" s="106"/>
      <c r="K28" s="106"/>
      <c r="L28" s="106"/>
      <c r="M28" s="106"/>
      <c r="N28" s="106"/>
      <c r="O28" s="112"/>
      <c r="P28" s="113"/>
      <c r="Q28" s="115"/>
      <c r="R28" s="112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81"/>
      <c r="AO28" s="115"/>
      <c r="AP28" s="113"/>
      <c r="AQ28" s="101"/>
      <c r="AR28" s="2">
        <f t="shared" si="4"/>
        <v>0</v>
      </c>
    </row>
    <row r="29" spans="1:44" x14ac:dyDescent="0.35">
      <c r="A29" s="102"/>
      <c r="B29" s="110"/>
      <c r="C29" s="104"/>
      <c r="D29" s="111"/>
      <c r="E29" s="112"/>
      <c r="F29" s="113"/>
      <c r="G29" s="107"/>
      <c r="H29" s="114"/>
      <c r="I29" s="106"/>
      <c r="J29" s="106"/>
      <c r="K29" s="106"/>
      <c r="L29" s="106"/>
      <c r="M29" s="106"/>
      <c r="N29" s="106"/>
      <c r="O29" s="112"/>
      <c r="P29" s="113"/>
      <c r="Q29" s="115"/>
      <c r="R29" s="112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81"/>
      <c r="AO29" s="115"/>
      <c r="AP29" s="113"/>
      <c r="AQ29" s="101"/>
      <c r="AR29" s="2">
        <f t="shared" si="4"/>
        <v>0</v>
      </c>
    </row>
    <row r="30" spans="1:44" x14ac:dyDescent="0.35">
      <c r="A30" s="102"/>
      <c r="B30" s="110"/>
      <c r="C30" s="104"/>
      <c r="D30" s="111"/>
      <c r="E30" s="112"/>
      <c r="F30" s="113"/>
      <c r="G30" s="107"/>
      <c r="H30" s="114"/>
      <c r="I30" s="106"/>
      <c r="J30" s="106"/>
      <c r="K30" s="106"/>
      <c r="L30" s="106"/>
      <c r="M30" s="106"/>
      <c r="N30" s="106"/>
      <c r="O30" s="112"/>
      <c r="P30" s="113"/>
      <c r="Q30" s="115"/>
      <c r="R30" s="112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81"/>
      <c r="AO30" s="115"/>
      <c r="AP30" s="113"/>
      <c r="AQ30" s="101"/>
      <c r="AR30" s="2">
        <f t="shared" si="4"/>
        <v>0</v>
      </c>
    </row>
    <row r="31" spans="1:44" x14ac:dyDescent="0.35">
      <c r="A31" s="102"/>
      <c r="B31" s="110"/>
      <c r="C31" s="104"/>
      <c r="D31" s="111"/>
      <c r="E31" s="112"/>
      <c r="F31" s="113"/>
      <c r="G31" s="107"/>
      <c r="H31" s="114"/>
      <c r="I31" s="106"/>
      <c r="J31" s="106"/>
      <c r="K31" s="106"/>
      <c r="L31" s="106"/>
      <c r="M31" s="106"/>
      <c r="N31" s="106"/>
      <c r="O31" s="112"/>
      <c r="P31" s="113"/>
      <c r="Q31" s="115"/>
      <c r="R31" s="112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81"/>
      <c r="AO31" s="115"/>
      <c r="AP31" s="113"/>
      <c r="AQ31" s="101"/>
      <c r="AR31" s="2">
        <f t="shared" si="4"/>
        <v>0</v>
      </c>
    </row>
    <row r="32" spans="1:44" x14ac:dyDescent="0.35">
      <c r="A32" s="102"/>
      <c r="B32" s="110"/>
      <c r="C32" s="104"/>
      <c r="D32" s="111"/>
      <c r="E32" s="112"/>
      <c r="F32" s="113"/>
      <c r="G32" s="107"/>
      <c r="H32" s="114"/>
      <c r="I32" s="106"/>
      <c r="J32" s="106"/>
      <c r="K32" s="106"/>
      <c r="L32" s="106"/>
      <c r="M32" s="106"/>
      <c r="N32" s="106"/>
      <c r="O32" s="112"/>
      <c r="P32" s="113"/>
      <c r="Q32" s="115"/>
      <c r="R32" s="112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81"/>
      <c r="AO32" s="115"/>
      <c r="AP32" s="113"/>
      <c r="AQ32" s="101"/>
      <c r="AR32" s="2">
        <f t="shared" si="4"/>
        <v>0</v>
      </c>
    </row>
    <row r="33" spans="1:44" x14ac:dyDescent="0.35">
      <c r="A33" s="102"/>
      <c r="B33" s="110"/>
      <c r="C33" s="104"/>
      <c r="D33" s="111"/>
      <c r="E33" s="112"/>
      <c r="F33" s="113"/>
      <c r="G33" s="107"/>
      <c r="H33" s="114"/>
      <c r="I33" s="106"/>
      <c r="J33" s="106"/>
      <c r="K33" s="106"/>
      <c r="L33" s="106"/>
      <c r="M33" s="106"/>
      <c r="N33" s="106"/>
      <c r="O33" s="112"/>
      <c r="P33" s="113"/>
      <c r="Q33" s="115"/>
      <c r="R33" s="112"/>
      <c r="S33" s="116"/>
      <c r="T33" s="116"/>
      <c r="U33" s="116"/>
      <c r="V33" s="116"/>
      <c r="W33" s="116"/>
      <c r="X33" s="116"/>
      <c r="Y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81"/>
      <c r="AO33" s="115"/>
      <c r="AP33" s="116"/>
      <c r="AQ33" s="101"/>
      <c r="AR33" s="2">
        <f t="shared" si="4"/>
        <v>0</v>
      </c>
    </row>
    <row r="34" spans="1:44" x14ac:dyDescent="0.35">
      <c r="A34" s="102"/>
      <c r="B34" s="117"/>
      <c r="C34" s="104"/>
      <c r="D34" s="111"/>
      <c r="E34" s="112"/>
      <c r="F34" s="113"/>
      <c r="G34" s="107"/>
      <c r="H34" s="114"/>
      <c r="I34" s="106"/>
      <c r="J34" s="106"/>
      <c r="K34" s="106"/>
      <c r="L34" s="106"/>
      <c r="M34" s="106"/>
      <c r="N34" s="106"/>
      <c r="O34" s="112"/>
      <c r="P34" s="113"/>
      <c r="Q34" s="115"/>
      <c r="R34" s="112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81"/>
      <c r="AO34" s="115"/>
      <c r="AP34" s="113"/>
      <c r="AQ34" s="101"/>
      <c r="AR34" s="2">
        <f t="shared" si="4"/>
        <v>0</v>
      </c>
    </row>
    <row r="35" spans="1:44" x14ac:dyDescent="0.35">
      <c r="A35" s="102"/>
      <c r="B35" s="117"/>
      <c r="C35" s="104"/>
      <c r="D35" s="111"/>
      <c r="E35" s="112"/>
      <c r="F35" s="113"/>
      <c r="G35" s="107"/>
      <c r="H35" s="114"/>
      <c r="I35" s="106"/>
      <c r="J35" s="106"/>
      <c r="K35" s="106"/>
      <c r="L35" s="106"/>
      <c r="M35" s="106"/>
      <c r="N35" s="106"/>
      <c r="O35" s="112"/>
      <c r="P35" s="113"/>
      <c r="Q35" s="115"/>
      <c r="R35" s="112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81"/>
      <c r="AO35" s="115"/>
      <c r="AP35" s="113"/>
      <c r="AQ35" s="101"/>
      <c r="AR35" s="2">
        <f t="shared" si="4"/>
        <v>0</v>
      </c>
    </row>
    <row r="36" spans="1:44" x14ac:dyDescent="0.35">
      <c r="A36" s="102"/>
      <c r="B36" s="110"/>
      <c r="C36" s="104"/>
      <c r="D36" s="111"/>
      <c r="E36" s="112"/>
      <c r="F36" s="113"/>
      <c r="G36" s="107"/>
      <c r="H36" s="114"/>
      <c r="I36" s="106"/>
      <c r="J36" s="106"/>
      <c r="K36" s="106"/>
      <c r="L36" s="106"/>
      <c r="M36" s="106"/>
      <c r="N36" s="106"/>
      <c r="O36" s="112"/>
      <c r="P36" s="113"/>
      <c r="Q36" s="115"/>
      <c r="R36" s="112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81"/>
      <c r="AO36" s="115"/>
      <c r="AP36" s="113"/>
      <c r="AQ36" s="101"/>
      <c r="AR36" s="2">
        <f t="shared" si="4"/>
        <v>0</v>
      </c>
    </row>
    <row r="37" spans="1:44" x14ac:dyDescent="0.35">
      <c r="A37" s="102"/>
      <c r="B37" s="110"/>
      <c r="C37" s="104"/>
      <c r="D37" s="111"/>
      <c r="E37" s="112"/>
      <c r="F37" s="113"/>
      <c r="G37" s="107"/>
      <c r="H37" s="114"/>
      <c r="I37" s="106"/>
      <c r="J37" s="106"/>
      <c r="K37" s="106"/>
      <c r="L37" s="106"/>
      <c r="M37" s="106"/>
      <c r="N37" s="106"/>
      <c r="O37" s="112"/>
      <c r="P37" s="113"/>
      <c r="Q37" s="115"/>
      <c r="R37" s="112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81"/>
      <c r="AO37" s="115"/>
      <c r="AP37" s="113"/>
      <c r="AQ37" s="101"/>
      <c r="AR37" s="2">
        <f t="shared" si="4"/>
        <v>0</v>
      </c>
    </row>
    <row r="38" spans="1:44" x14ac:dyDescent="0.35">
      <c r="A38" s="102"/>
      <c r="B38" s="110"/>
      <c r="C38" s="104"/>
      <c r="D38" s="111"/>
      <c r="E38" s="112"/>
      <c r="F38" s="113"/>
      <c r="G38" s="107"/>
      <c r="H38" s="114"/>
      <c r="I38" s="106"/>
      <c r="J38" s="106"/>
      <c r="K38" s="106"/>
      <c r="L38" s="106"/>
      <c r="M38" s="106"/>
      <c r="N38" s="106"/>
      <c r="O38" s="112"/>
      <c r="P38" s="113"/>
      <c r="Q38" s="115"/>
      <c r="R38" s="112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81"/>
      <c r="AO38" s="115"/>
      <c r="AP38" s="113"/>
      <c r="AQ38" s="101"/>
      <c r="AR38" s="2">
        <f t="shared" si="4"/>
        <v>0</v>
      </c>
    </row>
    <row r="39" spans="1:44" x14ac:dyDescent="0.35">
      <c r="A39" s="102"/>
      <c r="B39" s="110"/>
      <c r="C39" s="104"/>
      <c r="D39" s="111"/>
      <c r="E39" s="112"/>
      <c r="F39" s="113"/>
      <c r="G39" s="107"/>
      <c r="H39" s="114"/>
      <c r="I39" s="106"/>
      <c r="J39" s="106"/>
      <c r="K39" s="106"/>
      <c r="L39" s="106"/>
      <c r="M39" s="106"/>
      <c r="N39" s="106"/>
      <c r="O39" s="112"/>
      <c r="P39" s="113"/>
      <c r="Q39" s="115"/>
      <c r="R39" s="112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81"/>
      <c r="AO39" s="115"/>
      <c r="AP39" s="113"/>
      <c r="AQ39" s="101"/>
      <c r="AR39" s="2">
        <f t="shared" si="4"/>
        <v>0</v>
      </c>
    </row>
    <row r="40" spans="1:44" x14ac:dyDescent="0.35">
      <c r="A40" s="102"/>
      <c r="B40" s="110"/>
      <c r="C40" s="104"/>
      <c r="D40" s="111"/>
      <c r="E40" s="112"/>
      <c r="F40" s="113"/>
      <c r="G40" s="107"/>
      <c r="H40" s="114"/>
      <c r="I40" s="106"/>
      <c r="J40" s="106"/>
      <c r="K40" s="106"/>
      <c r="L40" s="106"/>
      <c r="M40" s="106"/>
      <c r="N40" s="106"/>
      <c r="O40" s="112"/>
      <c r="P40" s="113"/>
      <c r="Q40" s="115"/>
      <c r="R40" s="112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81"/>
      <c r="AO40" s="115"/>
      <c r="AP40" s="113"/>
      <c r="AQ40" s="101"/>
      <c r="AR40" s="2">
        <f t="shared" si="4"/>
        <v>0</v>
      </c>
    </row>
    <row r="41" spans="1:44" x14ac:dyDescent="0.35">
      <c r="A41" s="102"/>
      <c r="B41" s="110"/>
      <c r="C41" s="104"/>
      <c r="D41" s="111"/>
      <c r="E41" s="112"/>
      <c r="F41" s="113"/>
      <c r="G41" s="107"/>
      <c r="H41" s="114"/>
      <c r="I41" s="106"/>
      <c r="J41" s="106"/>
      <c r="K41" s="106"/>
      <c r="L41" s="106"/>
      <c r="M41" s="106"/>
      <c r="N41" s="106"/>
      <c r="O41" s="112"/>
      <c r="P41" s="113"/>
      <c r="Q41" s="115"/>
      <c r="R41" s="112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81"/>
      <c r="AO41" s="115"/>
      <c r="AP41" s="113"/>
      <c r="AQ41" s="101"/>
      <c r="AR41" s="2">
        <f t="shared" si="4"/>
        <v>0</v>
      </c>
    </row>
    <row r="42" spans="1:44" x14ac:dyDescent="0.35">
      <c r="A42" s="102"/>
      <c r="B42" s="110"/>
      <c r="C42" s="104"/>
      <c r="D42" s="111"/>
      <c r="E42" s="112"/>
      <c r="F42" s="113"/>
      <c r="G42" s="107"/>
      <c r="H42" s="114"/>
      <c r="I42" s="106"/>
      <c r="J42" s="106"/>
      <c r="K42" s="106"/>
      <c r="L42" s="106"/>
      <c r="M42" s="106"/>
      <c r="N42" s="106"/>
      <c r="O42" s="112"/>
      <c r="P42" s="113"/>
      <c r="Q42" s="115"/>
      <c r="R42" s="112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81"/>
      <c r="AO42" s="115"/>
      <c r="AP42" s="113"/>
      <c r="AQ42" s="101"/>
      <c r="AR42" s="2">
        <f t="shared" si="4"/>
        <v>0</v>
      </c>
    </row>
    <row r="43" spans="1:44" x14ac:dyDescent="0.35">
      <c r="A43" s="102"/>
      <c r="B43" s="110"/>
      <c r="C43" s="104"/>
      <c r="D43" s="111"/>
      <c r="E43" s="112"/>
      <c r="F43" s="113"/>
      <c r="G43" s="107"/>
      <c r="H43" s="114"/>
      <c r="I43" s="106"/>
      <c r="J43" s="106"/>
      <c r="K43" s="106"/>
      <c r="L43" s="106"/>
      <c r="M43" s="106"/>
      <c r="N43" s="106"/>
      <c r="O43" s="112"/>
      <c r="P43" s="113"/>
      <c r="Q43" s="115"/>
      <c r="R43" s="112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81"/>
      <c r="AO43" s="115"/>
      <c r="AP43" s="113"/>
      <c r="AQ43" s="101"/>
      <c r="AR43" s="2">
        <f t="shared" si="4"/>
        <v>0</v>
      </c>
    </row>
    <row r="44" spans="1:44" x14ac:dyDescent="0.35">
      <c r="A44" s="102"/>
      <c r="B44" s="110"/>
      <c r="C44" s="104"/>
      <c r="D44" s="111"/>
      <c r="E44" s="112"/>
      <c r="F44" s="113"/>
      <c r="G44" s="107"/>
      <c r="H44" s="114"/>
      <c r="I44" s="106"/>
      <c r="J44" s="106"/>
      <c r="K44" s="106"/>
      <c r="L44" s="106"/>
      <c r="M44" s="106"/>
      <c r="N44" s="106"/>
      <c r="O44" s="112"/>
      <c r="P44" s="113"/>
      <c r="Q44" s="115"/>
      <c r="R44" s="112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5"/>
      <c r="AP44" s="113"/>
      <c r="AQ44" s="101"/>
      <c r="AR44" s="2">
        <f t="shared" si="4"/>
        <v>0</v>
      </c>
    </row>
    <row r="45" spans="1:44" x14ac:dyDescent="0.35">
      <c r="A45" s="102"/>
      <c r="B45" s="110"/>
      <c r="C45" s="104"/>
      <c r="D45" s="111"/>
      <c r="E45" s="112"/>
      <c r="F45" s="113"/>
      <c r="G45" s="107"/>
      <c r="H45" s="114"/>
      <c r="I45" s="106"/>
      <c r="J45" s="106"/>
      <c r="K45" s="106"/>
      <c r="L45" s="106"/>
      <c r="M45" s="106"/>
      <c r="N45" s="106"/>
      <c r="O45" s="112"/>
      <c r="P45" s="113"/>
      <c r="Q45" s="115"/>
      <c r="R45" s="112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81"/>
      <c r="AO45" s="115"/>
      <c r="AP45" s="113"/>
      <c r="AQ45" s="101"/>
      <c r="AR45" s="2">
        <f t="shared" si="4"/>
        <v>0</v>
      </c>
    </row>
    <row r="46" spans="1:44" x14ac:dyDescent="0.35">
      <c r="A46" s="102"/>
      <c r="B46" s="117"/>
      <c r="C46" s="104"/>
      <c r="D46" s="111"/>
      <c r="E46" s="112"/>
      <c r="F46" s="113"/>
      <c r="G46" s="107"/>
      <c r="H46" s="114"/>
      <c r="I46" s="106"/>
      <c r="J46" s="106"/>
      <c r="K46" s="106"/>
      <c r="L46" s="106"/>
      <c r="M46" s="106"/>
      <c r="N46" s="106"/>
      <c r="O46" s="112"/>
      <c r="P46" s="113"/>
      <c r="Q46" s="115"/>
      <c r="R46" s="112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81"/>
      <c r="AO46" s="115"/>
      <c r="AP46" s="113"/>
      <c r="AQ46" s="101"/>
      <c r="AR46" s="2">
        <f t="shared" si="4"/>
        <v>0</v>
      </c>
    </row>
    <row r="47" spans="1:44" x14ac:dyDescent="0.35">
      <c r="A47" s="102"/>
      <c r="B47" s="117"/>
      <c r="C47" s="104"/>
      <c r="D47" s="111"/>
      <c r="E47" s="112"/>
      <c r="F47" s="113"/>
      <c r="G47" s="107"/>
      <c r="H47" s="114"/>
      <c r="I47" s="106"/>
      <c r="J47" s="106"/>
      <c r="K47" s="106"/>
      <c r="L47" s="106"/>
      <c r="M47" s="106"/>
      <c r="N47" s="106"/>
      <c r="O47" s="112"/>
      <c r="P47" s="113"/>
      <c r="Q47" s="115"/>
      <c r="R47" s="112"/>
      <c r="S47" s="116"/>
      <c r="T47" s="116"/>
      <c r="U47" s="116"/>
      <c r="V47" s="116"/>
      <c r="W47" s="116"/>
      <c r="X47" s="116"/>
      <c r="Y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81"/>
      <c r="AO47" s="115"/>
      <c r="AP47" s="116"/>
      <c r="AQ47" s="101"/>
      <c r="AR47" s="2">
        <f t="shared" si="4"/>
        <v>0</v>
      </c>
    </row>
    <row r="48" spans="1:44" x14ac:dyDescent="0.35">
      <c r="A48" s="102"/>
      <c r="B48" s="117"/>
      <c r="C48" s="104"/>
      <c r="D48" s="111"/>
      <c r="E48" s="112"/>
      <c r="F48" s="113"/>
      <c r="G48" s="107"/>
      <c r="H48" s="114"/>
      <c r="I48" s="106"/>
      <c r="J48" s="106"/>
      <c r="K48" s="106"/>
      <c r="L48" s="106"/>
      <c r="M48" s="106"/>
      <c r="N48" s="106"/>
      <c r="O48" s="112"/>
      <c r="P48" s="113"/>
      <c r="Q48" s="115"/>
      <c r="R48" s="112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81"/>
      <c r="AO48" s="115"/>
      <c r="AP48" s="113"/>
      <c r="AQ48" s="101"/>
      <c r="AR48" s="2">
        <f t="shared" si="4"/>
        <v>0</v>
      </c>
    </row>
    <row r="49" spans="1:44" x14ac:dyDescent="0.35">
      <c r="A49" s="102"/>
      <c r="B49" s="103"/>
      <c r="C49" s="104"/>
      <c r="D49" s="111"/>
      <c r="E49" s="112"/>
      <c r="F49" s="113"/>
      <c r="G49" s="107"/>
      <c r="H49" s="113"/>
      <c r="I49" s="106"/>
      <c r="J49" s="106"/>
      <c r="K49" s="106"/>
      <c r="L49" s="106"/>
      <c r="M49" s="106"/>
      <c r="N49" s="106"/>
      <c r="O49" s="112"/>
      <c r="P49" s="113"/>
      <c r="Q49" s="115"/>
      <c r="R49" s="112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81"/>
      <c r="AO49" s="115"/>
      <c r="AP49" s="113"/>
      <c r="AQ49" s="101"/>
      <c r="AR49" s="2">
        <f t="shared" si="4"/>
        <v>0</v>
      </c>
    </row>
    <row r="50" spans="1:44" x14ac:dyDescent="0.35">
      <c r="A50" s="102"/>
      <c r="B50" s="110"/>
      <c r="C50" s="104"/>
      <c r="D50" s="111"/>
      <c r="E50" s="112"/>
      <c r="F50" s="113"/>
      <c r="G50" s="107"/>
      <c r="H50" s="114"/>
      <c r="I50" s="106"/>
      <c r="J50" s="106"/>
      <c r="K50" s="106"/>
      <c r="L50" s="106"/>
      <c r="M50" s="106"/>
      <c r="N50" s="106"/>
      <c r="O50" s="112"/>
      <c r="P50" s="113"/>
      <c r="Q50" s="115"/>
      <c r="R50" s="112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81"/>
      <c r="AO50" s="115"/>
      <c r="AP50" s="113"/>
      <c r="AQ50" s="101"/>
      <c r="AR50" s="2">
        <f t="shared" si="4"/>
        <v>0</v>
      </c>
    </row>
    <row r="51" spans="1:44" x14ac:dyDescent="0.35">
      <c r="A51" s="102"/>
      <c r="B51" s="110"/>
      <c r="C51" s="104"/>
      <c r="D51" s="111"/>
      <c r="E51" s="112"/>
      <c r="F51" s="113"/>
      <c r="G51" s="107"/>
      <c r="H51" s="114"/>
      <c r="I51" s="106"/>
      <c r="J51" s="106"/>
      <c r="K51" s="106"/>
      <c r="L51" s="106"/>
      <c r="M51" s="106"/>
      <c r="N51" s="106"/>
      <c r="O51" s="112"/>
      <c r="P51" s="113"/>
      <c r="Q51" s="115"/>
      <c r="R51" s="112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81"/>
      <c r="AO51" s="115"/>
      <c r="AP51" s="113"/>
      <c r="AQ51" s="101"/>
      <c r="AR51" s="2">
        <f t="shared" si="4"/>
        <v>0</v>
      </c>
    </row>
    <row r="52" spans="1:44" x14ac:dyDescent="0.35">
      <c r="A52" s="102"/>
      <c r="B52" s="117"/>
      <c r="C52" s="104"/>
      <c r="D52" s="111"/>
      <c r="E52" s="112"/>
      <c r="F52" s="113"/>
      <c r="G52" s="107"/>
      <c r="H52" s="114"/>
      <c r="I52" s="106"/>
      <c r="J52" s="106"/>
      <c r="K52" s="106"/>
      <c r="L52" s="106"/>
      <c r="M52" s="106"/>
      <c r="N52" s="106"/>
      <c r="O52" s="112"/>
      <c r="P52" s="113"/>
      <c r="Q52" s="115"/>
      <c r="R52" s="112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81"/>
      <c r="AO52" s="115"/>
      <c r="AP52" s="113"/>
      <c r="AQ52" s="101"/>
      <c r="AR52" s="2">
        <f t="shared" si="4"/>
        <v>0</v>
      </c>
    </row>
    <row r="53" spans="1:44" x14ac:dyDescent="0.35">
      <c r="A53" s="102"/>
      <c r="B53" s="117"/>
      <c r="C53" s="104"/>
      <c r="D53" s="111"/>
      <c r="E53" s="112"/>
      <c r="F53" s="113"/>
      <c r="G53" s="107"/>
      <c r="H53" s="114"/>
      <c r="I53" s="106"/>
      <c r="J53" s="106"/>
      <c r="K53" s="106"/>
      <c r="L53" s="106"/>
      <c r="M53" s="106"/>
      <c r="N53" s="106"/>
      <c r="O53" s="112"/>
      <c r="P53" s="113"/>
      <c r="Q53" s="115"/>
      <c r="R53" s="112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81"/>
      <c r="AO53" s="115"/>
      <c r="AP53" s="113"/>
      <c r="AQ53" s="101"/>
      <c r="AR53" s="2">
        <f t="shared" si="4"/>
        <v>0</v>
      </c>
    </row>
    <row r="54" spans="1:44" x14ac:dyDescent="0.35">
      <c r="A54" s="102"/>
      <c r="B54" s="117"/>
      <c r="C54" s="104"/>
      <c r="D54" s="111"/>
      <c r="E54" s="105"/>
      <c r="F54" s="106"/>
      <c r="G54" s="107"/>
      <c r="H54" s="108"/>
      <c r="I54" s="106"/>
      <c r="J54" s="106"/>
      <c r="K54" s="106"/>
      <c r="L54" s="106"/>
      <c r="M54" s="106"/>
      <c r="N54" s="103"/>
      <c r="O54" s="112"/>
      <c r="Q54" s="106"/>
      <c r="R54" s="105"/>
      <c r="S54" s="109"/>
      <c r="T54" s="109"/>
      <c r="U54" s="109"/>
      <c r="V54" s="109"/>
      <c r="W54" s="109"/>
      <c r="X54" s="109"/>
      <c r="Y54" s="109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86"/>
      <c r="AO54" s="107"/>
      <c r="AP54" s="106"/>
      <c r="AQ54" s="101"/>
      <c r="AR54" s="2">
        <f t="shared" si="4"/>
        <v>0</v>
      </c>
    </row>
    <row r="55" spans="1:44" x14ac:dyDescent="0.35">
      <c r="A55" s="102"/>
      <c r="B55" s="117"/>
      <c r="C55" s="104"/>
      <c r="D55" s="111"/>
      <c r="E55" s="112"/>
      <c r="F55" s="113"/>
      <c r="G55" s="107"/>
      <c r="H55" s="114"/>
      <c r="I55" s="106"/>
      <c r="J55" s="106"/>
      <c r="K55" s="106"/>
      <c r="L55" s="106"/>
      <c r="M55" s="106"/>
      <c r="N55" s="106"/>
      <c r="O55" s="112"/>
      <c r="P55" s="113"/>
      <c r="Q55" s="115"/>
      <c r="R55" s="112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81"/>
      <c r="AO55" s="115"/>
      <c r="AP55" s="113"/>
      <c r="AQ55" s="101"/>
      <c r="AR55" s="2">
        <f t="shared" si="4"/>
        <v>0</v>
      </c>
    </row>
    <row r="56" spans="1:44" x14ac:dyDescent="0.35">
      <c r="A56" s="102"/>
      <c r="B56" s="117"/>
      <c r="C56" s="104"/>
      <c r="D56" s="111"/>
      <c r="E56" s="112"/>
      <c r="F56" s="113"/>
      <c r="G56" s="107"/>
      <c r="H56" s="114"/>
      <c r="I56" s="106"/>
      <c r="J56" s="106"/>
      <c r="K56" s="106"/>
      <c r="L56" s="106"/>
      <c r="M56" s="106"/>
      <c r="N56" s="106"/>
      <c r="O56" s="112"/>
      <c r="P56" s="113"/>
      <c r="Q56" s="115"/>
      <c r="R56" s="112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81"/>
      <c r="AO56" s="115"/>
      <c r="AP56" s="113"/>
      <c r="AQ56" s="101"/>
      <c r="AR56" s="2">
        <f t="shared" si="4"/>
        <v>0</v>
      </c>
    </row>
    <row r="57" spans="1:44" x14ac:dyDescent="0.35">
      <c r="A57" s="102"/>
      <c r="B57" s="117"/>
      <c r="C57" s="104"/>
      <c r="D57" s="111"/>
      <c r="E57" s="112"/>
      <c r="F57" s="113"/>
      <c r="G57" s="107"/>
      <c r="H57" s="114"/>
      <c r="I57" s="106"/>
      <c r="J57" s="106"/>
      <c r="K57" s="106"/>
      <c r="L57" s="106"/>
      <c r="M57" s="106"/>
      <c r="N57" s="106"/>
      <c r="O57" s="112"/>
      <c r="P57" s="113"/>
      <c r="Q57" s="115"/>
      <c r="R57" s="112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81"/>
      <c r="AO57" s="115"/>
      <c r="AP57" s="113"/>
      <c r="AQ57" s="101"/>
      <c r="AR57" s="2">
        <f t="shared" si="4"/>
        <v>0</v>
      </c>
    </row>
    <row r="58" spans="1:44" x14ac:dyDescent="0.35">
      <c r="A58" s="102"/>
      <c r="B58" s="110"/>
      <c r="C58" s="104"/>
      <c r="D58" s="111"/>
      <c r="E58" s="112"/>
      <c r="F58" s="113"/>
      <c r="G58" s="107"/>
      <c r="H58" s="114"/>
      <c r="I58" s="106"/>
      <c r="J58" s="106"/>
      <c r="K58" s="106"/>
      <c r="L58" s="106"/>
      <c r="M58" s="106"/>
      <c r="N58" s="106"/>
      <c r="O58" s="112"/>
      <c r="P58" s="113"/>
      <c r="Q58"/>
      <c r="R58" s="112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81"/>
      <c r="AO58" s="115"/>
      <c r="AP58" s="113"/>
      <c r="AQ58" s="101"/>
      <c r="AR58" s="2">
        <f t="shared" si="4"/>
        <v>0</v>
      </c>
    </row>
    <row r="59" spans="1:44" x14ac:dyDescent="0.35">
      <c r="A59" s="102"/>
      <c r="B59" s="117"/>
      <c r="C59" s="104"/>
      <c r="D59" s="111"/>
      <c r="E59" s="112"/>
      <c r="F59" s="113"/>
      <c r="G59" s="107"/>
      <c r="H59" s="114"/>
      <c r="I59" s="113"/>
      <c r="J59" s="106"/>
      <c r="K59" s="106"/>
      <c r="L59" s="106"/>
      <c r="M59" s="106"/>
      <c r="N59" s="106"/>
      <c r="O59" s="112"/>
      <c r="P59" s="113"/>
      <c r="Q59" s="115"/>
      <c r="R59" s="112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81"/>
      <c r="AO59" s="115"/>
      <c r="AP59" s="113"/>
      <c r="AQ59" s="101"/>
      <c r="AR59" s="2">
        <f t="shared" si="4"/>
        <v>0</v>
      </c>
    </row>
    <row r="60" spans="1:44" x14ac:dyDescent="0.35">
      <c r="A60" s="102"/>
      <c r="B60" s="110"/>
      <c r="C60" s="104"/>
      <c r="D60" s="111"/>
      <c r="E60" s="112"/>
      <c r="F60" s="113"/>
      <c r="G60" s="107"/>
      <c r="H60" s="114"/>
      <c r="I60" s="106"/>
      <c r="J60" s="106"/>
      <c r="K60" s="106"/>
      <c r="L60" s="106"/>
      <c r="M60" s="106"/>
      <c r="N60" s="106"/>
      <c r="O60" s="112"/>
      <c r="P60" s="113"/>
      <c r="Q60" s="115"/>
      <c r="R60" s="112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81"/>
      <c r="AO60" s="115"/>
      <c r="AP60" s="113"/>
      <c r="AQ60" s="101"/>
      <c r="AR60" s="2">
        <f t="shared" si="4"/>
        <v>0</v>
      </c>
    </row>
    <row r="61" spans="1:44" x14ac:dyDescent="0.35">
      <c r="A61" s="102"/>
      <c r="B61" s="110"/>
      <c r="C61" s="104"/>
      <c r="D61" s="111"/>
      <c r="E61" s="112"/>
      <c r="F61" s="113"/>
      <c r="G61" s="107"/>
      <c r="H61" s="114"/>
      <c r="I61" s="106"/>
      <c r="J61" s="106"/>
      <c r="K61" s="106"/>
      <c r="L61" s="106"/>
      <c r="M61" s="106"/>
      <c r="N61" s="106"/>
      <c r="O61" s="112"/>
      <c r="P61" s="113"/>
      <c r="Q61" s="115"/>
      <c r="R61" s="112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81"/>
      <c r="AO61" s="115"/>
      <c r="AP61" s="113"/>
      <c r="AQ61" s="101"/>
      <c r="AR61" s="2">
        <f t="shared" si="4"/>
        <v>0</v>
      </c>
    </row>
    <row r="62" spans="1:44" x14ac:dyDescent="0.35">
      <c r="A62" s="102"/>
      <c r="B62" s="117"/>
      <c r="C62" s="104"/>
      <c r="D62" s="111"/>
      <c r="E62" s="112"/>
      <c r="F62" s="113"/>
      <c r="G62" s="107"/>
      <c r="H62" s="114"/>
      <c r="I62" s="106"/>
      <c r="J62" s="106"/>
      <c r="K62" s="106"/>
      <c r="L62" s="106"/>
      <c r="M62" s="106"/>
      <c r="N62" s="106"/>
      <c r="O62" s="112"/>
      <c r="P62" s="113"/>
      <c r="Q62" s="115"/>
      <c r="R62" s="112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81"/>
      <c r="AO62" s="115"/>
      <c r="AP62" s="113"/>
      <c r="AQ62" s="101"/>
      <c r="AR62" s="2">
        <f t="shared" si="4"/>
        <v>0</v>
      </c>
    </row>
    <row r="63" spans="1:44" x14ac:dyDescent="0.35">
      <c r="A63" s="102"/>
      <c r="B63" s="117"/>
      <c r="C63" s="104"/>
      <c r="D63" s="111"/>
      <c r="E63" s="112"/>
      <c r="F63" s="113"/>
      <c r="G63" s="107"/>
      <c r="H63" s="114"/>
      <c r="I63" s="106"/>
      <c r="J63" s="106"/>
      <c r="K63" s="106"/>
      <c r="L63" s="106"/>
      <c r="M63" s="106"/>
      <c r="N63" s="106"/>
      <c r="O63" s="112"/>
      <c r="P63" s="113"/>
      <c r="Q63" s="115"/>
      <c r="R63" s="112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81"/>
      <c r="AO63" s="115"/>
      <c r="AP63" s="113"/>
      <c r="AQ63" s="101"/>
      <c r="AR63" s="2">
        <f t="shared" si="4"/>
        <v>0</v>
      </c>
    </row>
    <row r="64" spans="1:44" x14ac:dyDescent="0.35">
      <c r="A64" s="102"/>
      <c r="B64" s="117"/>
      <c r="C64" s="104"/>
      <c r="D64" s="111"/>
      <c r="E64" s="112"/>
      <c r="F64" s="113"/>
      <c r="G64" s="107"/>
      <c r="H64" s="114"/>
      <c r="I64" s="106"/>
      <c r="J64" s="106"/>
      <c r="K64" s="106"/>
      <c r="L64" s="106"/>
      <c r="M64" s="106"/>
      <c r="N64" s="106"/>
      <c r="O64" s="112"/>
      <c r="P64" s="190"/>
      <c r="Q64" s="115"/>
      <c r="R64" s="112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81"/>
      <c r="AO64" s="115"/>
      <c r="AP64" s="113"/>
      <c r="AQ64" s="101"/>
      <c r="AR64" s="2">
        <f t="shared" si="4"/>
        <v>0</v>
      </c>
    </row>
    <row r="65" spans="1:44" x14ac:dyDescent="0.35">
      <c r="A65" s="102"/>
      <c r="B65" s="117"/>
      <c r="C65" s="104"/>
      <c r="D65" s="111"/>
      <c r="E65" s="112"/>
      <c r="F65" s="113"/>
      <c r="G65" s="107"/>
      <c r="H65" s="114"/>
      <c r="I65" s="106"/>
      <c r="J65" s="106"/>
      <c r="K65" s="106"/>
      <c r="L65" s="106"/>
      <c r="M65" s="106"/>
      <c r="N65" s="106"/>
      <c r="O65" s="112"/>
      <c r="P65" s="190"/>
      <c r="Q65" s="115"/>
      <c r="R65" s="112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81"/>
      <c r="AO65" s="115"/>
      <c r="AP65" s="116"/>
      <c r="AQ65" s="101"/>
      <c r="AR65" s="2">
        <f t="shared" si="4"/>
        <v>0</v>
      </c>
    </row>
    <row r="66" spans="1:44" x14ac:dyDescent="0.35">
      <c r="A66" s="102"/>
      <c r="B66" s="117"/>
      <c r="C66" s="104"/>
      <c r="D66" s="111"/>
      <c r="E66" s="112"/>
      <c r="F66" s="113"/>
      <c r="G66" s="107"/>
      <c r="H66" s="114"/>
      <c r="I66" s="113"/>
      <c r="J66" s="106"/>
      <c r="K66" s="106"/>
      <c r="L66" s="106"/>
      <c r="M66" s="106"/>
      <c r="N66" s="106"/>
      <c r="O66" s="112"/>
      <c r="P66" s="190"/>
      <c r="Q66" s="107"/>
      <c r="R66" s="112"/>
      <c r="S66" s="116"/>
      <c r="T66" s="116"/>
      <c r="U66" s="116"/>
      <c r="V66" s="116"/>
      <c r="W66" s="116"/>
      <c r="X66" s="116"/>
      <c r="Y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81"/>
      <c r="AO66" s="115"/>
      <c r="AP66" s="116"/>
      <c r="AQ66" s="101"/>
      <c r="AR66" s="2">
        <f t="shared" si="4"/>
        <v>0</v>
      </c>
    </row>
    <row r="67" spans="1:44" x14ac:dyDescent="0.35">
      <c r="A67" s="102"/>
      <c r="B67" s="117"/>
      <c r="C67" s="104"/>
      <c r="D67" s="111"/>
      <c r="E67" s="112"/>
      <c r="F67" s="113"/>
      <c r="G67" s="107"/>
      <c r="H67" s="114"/>
      <c r="I67" s="113"/>
      <c r="J67" s="106"/>
      <c r="K67" s="106"/>
      <c r="L67" s="106"/>
      <c r="M67" s="106"/>
      <c r="N67" s="106"/>
      <c r="O67" s="112"/>
      <c r="P67" s="113"/>
      <c r="Q67" s="115"/>
      <c r="R67" s="112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81"/>
      <c r="AO67" s="115"/>
      <c r="AP67" s="113"/>
      <c r="AQ67" s="101"/>
      <c r="AR67" s="2">
        <f t="shared" si="4"/>
        <v>0</v>
      </c>
    </row>
    <row r="68" spans="1:44" x14ac:dyDescent="0.35">
      <c r="A68" s="102"/>
      <c r="B68" s="117"/>
      <c r="C68" s="104"/>
      <c r="D68" s="111"/>
      <c r="E68" s="112"/>
      <c r="F68" s="113"/>
      <c r="G68" s="107"/>
      <c r="H68" s="114"/>
      <c r="I68" s="113"/>
      <c r="J68" s="106"/>
      <c r="K68" s="106"/>
      <c r="L68" s="106"/>
      <c r="M68" s="106"/>
      <c r="N68" s="106"/>
      <c r="O68" s="112"/>
      <c r="P68" s="113"/>
      <c r="Q68" s="115"/>
      <c r="R68" s="112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81"/>
      <c r="AO68" s="115"/>
      <c r="AP68" s="113"/>
      <c r="AQ68" s="101"/>
      <c r="AR68" s="2">
        <f t="shared" si="4"/>
        <v>0</v>
      </c>
    </row>
    <row r="69" spans="1:44" x14ac:dyDescent="0.35">
      <c r="A69" s="102"/>
      <c r="B69" s="110"/>
      <c r="C69" s="104"/>
      <c r="D69" s="111"/>
      <c r="E69" s="112"/>
      <c r="F69" s="113"/>
      <c r="G69" s="107"/>
      <c r="H69" s="114"/>
      <c r="I69" s="113"/>
      <c r="J69" s="106"/>
      <c r="K69" s="106"/>
      <c r="L69" s="106"/>
      <c r="M69" s="106"/>
      <c r="N69" s="106"/>
      <c r="O69" s="112"/>
      <c r="P69" s="113"/>
      <c r="Q69" s="115"/>
      <c r="R69" s="112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81"/>
      <c r="AO69" s="115"/>
      <c r="AP69" s="113"/>
      <c r="AQ69" s="101"/>
      <c r="AR69" s="2">
        <f t="shared" si="4"/>
        <v>0</v>
      </c>
    </row>
    <row r="70" spans="1:44" x14ac:dyDescent="0.35">
      <c r="A70" s="102"/>
      <c r="B70" s="110"/>
      <c r="C70" s="104"/>
      <c r="D70" s="111"/>
      <c r="E70" s="196"/>
      <c r="F70" s="106"/>
      <c r="G70" s="107"/>
      <c r="H70" s="114"/>
      <c r="I70" s="113"/>
      <c r="J70" s="106"/>
      <c r="K70" s="106"/>
      <c r="L70" s="106"/>
      <c r="M70" s="106"/>
      <c r="N70" s="106"/>
      <c r="O70" s="112"/>
      <c r="P70" s="113"/>
      <c r="Q70" s="115"/>
      <c r="R70" s="112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81"/>
      <c r="AO70" s="115"/>
      <c r="AP70" s="113"/>
      <c r="AQ70" s="101"/>
      <c r="AR70" s="2">
        <f t="shared" si="4"/>
        <v>0</v>
      </c>
    </row>
    <row r="71" spans="1:44" x14ac:dyDescent="0.35">
      <c r="A71" s="102"/>
      <c r="B71" s="110"/>
      <c r="C71" s="104"/>
      <c r="D71" s="111"/>
      <c r="E71" s="112"/>
      <c r="F71" s="113"/>
      <c r="G71" s="107"/>
      <c r="H71" s="114"/>
      <c r="I71" s="106"/>
      <c r="J71" s="106"/>
      <c r="K71" s="106"/>
      <c r="L71" s="106"/>
      <c r="M71" s="106"/>
      <c r="N71" s="106"/>
      <c r="O71" s="112"/>
      <c r="P71" s="113"/>
      <c r="Q71" s="115"/>
      <c r="R71" s="112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81"/>
      <c r="AO71" s="115"/>
      <c r="AP71" s="113"/>
      <c r="AQ71" s="101"/>
      <c r="AR71" s="2">
        <f t="shared" si="4"/>
        <v>0</v>
      </c>
    </row>
    <row r="72" spans="1:44" x14ac:dyDescent="0.35">
      <c r="A72" s="102"/>
      <c r="B72" s="117"/>
      <c r="C72" s="104"/>
      <c r="D72" s="111"/>
      <c r="E72" s="112"/>
      <c r="F72" s="113"/>
      <c r="G72" s="107"/>
      <c r="H72" s="114"/>
      <c r="I72" s="106"/>
      <c r="J72" s="106"/>
      <c r="K72" s="106"/>
      <c r="L72" s="106"/>
      <c r="M72" s="106"/>
      <c r="N72" s="106"/>
      <c r="O72" s="112"/>
      <c r="P72" s="113"/>
      <c r="Q72" s="115"/>
      <c r="R72" s="112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81"/>
      <c r="AO72" s="115"/>
      <c r="AP72" s="113"/>
      <c r="AQ72" s="101"/>
      <c r="AR72" s="2">
        <f t="shared" si="4"/>
        <v>0</v>
      </c>
    </row>
    <row r="73" spans="1:44" x14ac:dyDescent="0.35">
      <c r="A73" s="102"/>
      <c r="B73" s="117"/>
      <c r="C73" s="104"/>
      <c r="D73" s="111"/>
      <c r="E73" s="112"/>
      <c r="F73" s="113"/>
      <c r="G73" s="107"/>
      <c r="H73" s="114"/>
      <c r="I73" s="106"/>
      <c r="J73" s="106"/>
      <c r="K73" s="106"/>
      <c r="L73" s="106"/>
      <c r="M73" s="106"/>
      <c r="N73" s="106"/>
      <c r="O73" s="112"/>
      <c r="P73" s="113"/>
      <c r="Q73" s="115"/>
      <c r="R73" s="112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81"/>
      <c r="AO73" s="115"/>
      <c r="AP73" s="113"/>
      <c r="AQ73" s="101"/>
      <c r="AR73" s="2">
        <f t="shared" si="4"/>
        <v>0</v>
      </c>
    </row>
    <row r="74" spans="1:44" x14ac:dyDescent="0.35">
      <c r="A74" s="102"/>
      <c r="B74" s="117"/>
      <c r="C74" s="104"/>
      <c r="D74" s="111"/>
      <c r="E74" s="112"/>
      <c r="F74" s="113"/>
      <c r="G74" s="107"/>
      <c r="H74" s="114"/>
      <c r="I74" s="106"/>
      <c r="J74" s="106"/>
      <c r="K74" s="106"/>
      <c r="L74" s="106"/>
      <c r="M74" s="106"/>
      <c r="N74" s="106"/>
      <c r="O74" s="112"/>
      <c r="P74" s="113"/>
      <c r="Q74" s="115"/>
      <c r="R74" s="112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81"/>
      <c r="AO74" s="115"/>
      <c r="AP74" s="113"/>
      <c r="AQ74" s="101"/>
      <c r="AR74" s="2">
        <f t="shared" si="4"/>
        <v>0</v>
      </c>
    </row>
    <row r="75" spans="1:44" x14ac:dyDescent="0.35">
      <c r="A75" s="102"/>
      <c r="B75" s="117"/>
      <c r="C75" s="104"/>
      <c r="D75" s="111"/>
      <c r="E75" s="112"/>
      <c r="F75" s="113"/>
      <c r="G75" s="107"/>
      <c r="H75" s="114"/>
      <c r="I75" s="106"/>
      <c r="J75" s="106"/>
      <c r="K75" s="106"/>
      <c r="L75" s="106"/>
      <c r="M75" s="106"/>
      <c r="N75" s="106"/>
      <c r="O75" s="112"/>
      <c r="P75" s="113"/>
      <c r="Q75" s="115"/>
      <c r="R75" s="112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81"/>
      <c r="AO75" s="115"/>
      <c r="AP75" s="113"/>
      <c r="AQ75" s="101"/>
      <c r="AR75" s="2">
        <f t="shared" si="4"/>
        <v>0</v>
      </c>
    </row>
    <row r="76" spans="1:44" x14ac:dyDescent="0.35">
      <c r="A76" s="102"/>
      <c r="B76" s="117"/>
      <c r="C76" s="104"/>
      <c r="D76" s="111"/>
      <c r="E76" s="112"/>
      <c r="F76" s="113"/>
      <c r="G76" s="107"/>
      <c r="H76" s="114"/>
      <c r="I76" s="106"/>
      <c r="J76" s="106"/>
      <c r="K76" s="106"/>
      <c r="L76" s="106"/>
      <c r="M76" s="106"/>
      <c r="N76" s="106"/>
      <c r="O76" s="112"/>
      <c r="P76" s="113"/>
      <c r="Q76" s="115"/>
      <c r="R76" s="112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81"/>
      <c r="AO76" s="115"/>
      <c r="AP76" s="113"/>
      <c r="AQ76" s="101"/>
      <c r="AR76" s="2">
        <f t="shared" ref="AR76:AR139" si="6">IF(C76="tfr",0,SUM(SUM(O76:Q76)-SUM(R76:AQ76)))</f>
        <v>0</v>
      </c>
    </row>
    <row r="77" spans="1:44" x14ac:dyDescent="0.35">
      <c r="A77" s="102"/>
      <c r="B77" s="117"/>
      <c r="C77" s="104"/>
      <c r="D77" s="111"/>
      <c r="E77" s="112"/>
      <c r="F77" s="113"/>
      <c r="G77" s="107"/>
      <c r="H77" s="113"/>
      <c r="I77" s="106"/>
      <c r="J77" s="106"/>
      <c r="K77" s="106"/>
      <c r="L77" s="106"/>
      <c r="M77" s="106"/>
      <c r="N77" s="106"/>
      <c r="O77" s="112"/>
      <c r="P77" s="113"/>
      <c r="Q77" s="115"/>
      <c r="R77" s="112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81"/>
      <c r="AO77" s="115"/>
      <c r="AP77" s="113"/>
      <c r="AQ77" s="101"/>
      <c r="AR77" s="2">
        <f t="shared" si="6"/>
        <v>0</v>
      </c>
    </row>
    <row r="78" spans="1:44" x14ac:dyDescent="0.35">
      <c r="A78" s="102"/>
      <c r="B78" s="117"/>
      <c r="C78" s="104"/>
      <c r="D78" s="111"/>
      <c r="E78" s="112"/>
      <c r="F78" s="113"/>
      <c r="G78" s="107"/>
      <c r="H78" s="114"/>
      <c r="I78" s="106"/>
      <c r="J78" s="106"/>
      <c r="K78" s="106"/>
      <c r="L78" s="106"/>
      <c r="M78" s="106"/>
      <c r="N78" s="106"/>
      <c r="O78" s="112"/>
      <c r="P78" s="113"/>
      <c r="Q78" s="115"/>
      <c r="R78" s="112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81"/>
      <c r="AO78" s="115"/>
      <c r="AP78" s="113"/>
      <c r="AQ78" s="101"/>
      <c r="AR78" s="2">
        <f t="shared" si="6"/>
        <v>0</v>
      </c>
    </row>
    <row r="79" spans="1:44" x14ac:dyDescent="0.35">
      <c r="A79" s="102"/>
      <c r="B79" s="110"/>
      <c r="C79" s="104"/>
      <c r="D79" s="111"/>
      <c r="E79" s="112"/>
      <c r="F79" s="113"/>
      <c r="G79" s="107"/>
      <c r="H79" s="114"/>
      <c r="I79" s="106"/>
      <c r="J79" s="106"/>
      <c r="K79" s="106"/>
      <c r="L79" s="106"/>
      <c r="M79" s="106"/>
      <c r="N79" s="106"/>
      <c r="O79" s="112"/>
      <c r="P79" s="113"/>
      <c r="Q79" s="115"/>
      <c r="R79" s="112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81"/>
      <c r="AO79" s="115"/>
      <c r="AP79" s="113"/>
      <c r="AQ79" s="101"/>
      <c r="AR79" s="2">
        <f t="shared" si="6"/>
        <v>0</v>
      </c>
    </row>
    <row r="80" spans="1:44" x14ac:dyDescent="0.35">
      <c r="A80" s="102"/>
      <c r="B80" s="110"/>
      <c r="C80" s="104"/>
      <c r="D80" s="111"/>
      <c r="E80" s="112"/>
      <c r="F80" s="113"/>
      <c r="G80" s="107"/>
      <c r="H80" s="114"/>
      <c r="I80" s="106"/>
      <c r="J80" s="106"/>
      <c r="K80" s="106"/>
      <c r="L80" s="106"/>
      <c r="M80" s="106"/>
      <c r="N80" s="106"/>
      <c r="O80" s="112"/>
      <c r="P80" s="113"/>
      <c r="Q80" s="115"/>
      <c r="R80" s="112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81"/>
      <c r="AO80" s="115"/>
      <c r="AP80" s="113"/>
      <c r="AQ80" s="101"/>
      <c r="AR80" s="2">
        <f t="shared" si="6"/>
        <v>0</v>
      </c>
    </row>
    <row r="81" spans="1:44" x14ac:dyDescent="0.35">
      <c r="A81" s="102"/>
      <c r="B81" s="110"/>
      <c r="C81" s="104"/>
      <c r="D81" s="111"/>
      <c r="E81" s="112"/>
      <c r="F81" s="113"/>
      <c r="G81" s="107"/>
      <c r="H81" s="114"/>
      <c r="I81" s="106"/>
      <c r="J81" s="106"/>
      <c r="K81" s="106"/>
      <c r="L81" s="106"/>
      <c r="M81" s="106"/>
      <c r="N81" s="106"/>
      <c r="O81" s="112"/>
      <c r="P81" s="113"/>
      <c r="Q81" s="115"/>
      <c r="R81" s="112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81"/>
      <c r="AO81" s="115"/>
      <c r="AP81" s="113"/>
      <c r="AQ81" s="101"/>
      <c r="AR81" s="2">
        <f t="shared" si="6"/>
        <v>0</v>
      </c>
    </row>
    <row r="82" spans="1:44" x14ac:dyDescent="0.35">
      <c r="A82" s="102"/>
      <c r="B82" s="110"/>
      <c r="C82" s="104"/>
      <c r="D82" s="111"/>
      <c r="E82" s="112"/>
      <c r="F82" s="113"/>
      <c r="G82" s="107"/>
      <c r="H82" s="114"/>
      <c r="I82" s="106"/>
      <c r="J82" s="106"/>
      <c r="K82" s="106"/>
      <c r="L82" s="106"/>
      <c r="M82" s="106"/>
      <c r="N82" s="106"/>
      <c r="O82" s="112"/>
      <c r="P82" s="113"/>
      <c r="Q82" s="115"/>
      <c r="R82" s="112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81"/>
      <c r="AO82" s="115"/>
      <c r="AP82" s="113"/>
      <c r="AQ82" s="101"/>
      <c r="AR82" s="2">
        <f t="shared" si="6"/>
        <v>0</v>
      </c>
    </row>
    <row r="83" spans="1:44" x14ac:dyDescent="0.35">
      <c r="A83" s="102"/>
      <c r="B83" s="110"/>
      <c r="C83" s="104"/>
      <c r="D83" s="111"/>
      <c r="E83" s="112"/>
      <c r="F83" s="113"/>
      <c r="G83" s="107"/>
      <c r="H83" s="114"/>
      <c r="I83" s="106"/>
      <c r="J83" s="106"/>
      <c r="K83" s="106"/>
      <c r="L83" s="106"/>
      <c r="M83" s="106"/>
      <c r="N83" s="106"/>
      <c r="O83" s="112"/>
      <c r="P83" s="113"/>
      <c r="Q83" s="115"/>
      <c r="R83" s="112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81"/>
      <c r="AO83" s="115"/>
      <c r="AP83" s="113"/>
      <c r="AQ83" s="101"/>
      <c r="AR83" s="2">
        <f t="shared" si="6"/>
        <v>0</v>
      </c>
    </row>
    <row r="84" spans="1:44" x14ac:dyDescent="0.35">
      <c r="A84" s="102"/>
      <c r="B84" s="117"/>
      <c r="C84" s="104"/>
      <c r="D84" s="111"/>
      <c r="E84" s="112"/>
      <c r="F84" s="113"/>
      <c r="G84" s="107"/>
      <c r="H84" s="114"/>
      <c r="I84" s="106"/>
      <c r="J84" s="106"/>
      <c r="K84" s="106"/>
      <c r="L84" s="106"/>
      <c r="M84" s="106"/>
      <c r="N84" s="106"/>
      <c r="O84" s="112"/>
      <c r="Q84" s="115"/>
      <c r="R84" s="112"/>
      <c r="S84" s="181"/>
      <c r="T84" s="10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81"/>
      <c r="AO84" s="115"/>
      <c r="AP84" s="113"/>
      <c r="AQ84" s="101"/>
      <c r="AR84" s="2">
        <f t="shared" si="6"/>
        <v>0</v>
      </c>
    </row>
    <row r="85" spans="1:44" x14ac:dyDescent="0.35">
      <c r="A85" s="102"/>
      <c r="B85" s="110"/>
      <c r="C85" s="104"/>
      <c r="D85" s="111"/>
      <c r="E85" s="112"/>
      <c r="F85" s="113"/>
      <c r="G85" s="107"/>
      <c r="H85" s="114"/>
      <c r="I85" s="106"/>
      <c r="J85" s="106"/>
      <c r="K85" s="106"/>
      <c r="L85" s="106"/>
      <c r="M85" s="106"/>
      <c r="N85" s="106"/>
      <c r="O85" s="112"/>
      <c r="Q85" s="115"/>
      <c r="R85" s="112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81"/>
      <c r="AO85" s="115"/>
      <c r="AP85" s="113"/>
      <c r="AQ85" s="101"/>
      <c r="AR85" s="2">
        <f t="shared" si="6"/>
        <v>0</v>
      </c>
    </row>
    <row r="86" spans="1:44" x14ac:dyDescent="0.35">
      <c r="A86" s="102"/>
      <c r="B86" s="117"/>
      <c r="C86" s="104"/>
      <c r="D86" s="111"/>
      <c r="E86" s="112"/>
      <c r="F86" s="113"/>
      <c r="G86" s="107"/>
      <c r="H86" s="114"/>
      <c r="I86" s="106"/>
      <c r="J86" s="106"/>
      <c r="K86" s="106"/>
      <c r="L86" s="106"/>
      <c r="M86" s="106"/>
      <c r="N86" s="106"/>
      <c r="O86" s="112"/>
      <c r="P86" s="113"/>
      <c r="Q86" s="115"/>
      <c r="R86" s="112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81"/>
      <c r="AO86" s="115"/>
      <c r="AP86" s="113"/>
      <c r="AQ86" s="101"/>
      <c r="AR86" s="2">
        <f t="shared" si="6"/>
        <v>0</v>
      </c>
    </row>
    <row r="87" spans="1:44" x14ac:dyDescent="0.35">
      <c r="A87" s="102"/>
      <c r="B87" s="117"/>
      <c r="C87" s="104"/>
      <c r="D87" s="111"/>
      <c r="E87" s="112"/>
      <c r="F87" s="113"/>
      <c r="G87" s="107"/>
      <c r="H87" s="114"/>
      <c r="I87" s="106"/>
      <c r="J87" s="106"/>
      <c r="K87" s="106"/>
      <c r="L87" s="106"/>
      <c r="M87" s="106"/>
      <c r="N87" s="106"/>
      <c r="O87" s="112"/>
      <c r="P87" s="113"/>
      <c r="Q87" s="115"/>
      <c r="R87" s="112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G87" s="116"/>
      <c r="AH87" s="116"/>
      <c r="AI87" s="116"/>
      <c r="AJ87" s="116"/>
      <c r="AK87" s="116"/>
      <c r="AL87" s="116"/>
      <c r="AM87" s="116"/>
      <c r="AN87" s="180"/>
      <c r="AO87" s="115"/>
      <c r="AP87" s="113"/>
      <c r="AQ87" s="101"/>
      <c r="AR87" s="2">
        <f t="shared" si="6"/>
        <v>0</v>
      </c>
    </row>
    <row r="88" spans="1:44" x14ac:dyDescent="0.35">
      <c r="A88" s="102"/>
      <c r="B88" s="117"/>
      <c r="C88" s="104"/>
      <c r="D88" s="111"/>
      <c r="E88" s="112"/>
      <c r="F88" s="113"/>
      <c r="G88" s="107"/>
      <c r="H88" s="114"/>
      <c r="I88" s="106"/>
      <c r="J88" s="106"/>
      <c r="K88" s="106"/>
      <c r="L88" s="106"/>
      <c r="M88" s="106"/>
      <c r="N88" s="106"/>
      <c r="O88" s="112"/>
      <c r="P88" s="113"/>
      <c r="Q88" s="115"/>
      <c r="R88" s="112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81"/>
      <c r="AO88" s="115"/>
      <c r="AP88" s="113"/>
      <c r="AQ88" s="101"/>
      <c r="AR88" s="2">
        <f t="shared" si="6"/>
        <v>0</v>
      </c>
    </row>
    <row r="89" spans="1:44" x14ac:dyDescent="0.35">
      <c r="A89" s="102"/>
      <c r="B89" s="117"/>
      <c r="C89" s="104"/>
      <c r="D89" s="111"/>
      <c r="E89" s="112"/>
      <c r="F89" s="113"/>
      <c r="G89" s="107"/>
      <c r="H89" s="114"/>
      <c r="I89" s="106"/>
      <c r="J89" s="106"/>
      <c r="K89" s="106"/>
      <c r="L89" s="106"/>
      <c r="M89" s="106"/>
      <c r="N89" s="106"/>
      <c r="O89" s="112"/>
      <c r="P89" s="113"/>
      <c r="Q89" s="115"/>
      <c r="R89" s="112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81"/>
      <c r="AO89" s="115"/>
      <c r="AP89" s="113"/>
      <c r="AQ89" s="101"/>
      <c r="AR89" s="2">
        <f t="shared" si="6"/>
        <v>0</v>
      </c>
    </row>
    <row r="90" spans="1:44" x14ac:dyDescent="0.35">
      <c r="A90" s="102"/>
      <c r="B90" s="117"/>
      <c r="C90" s="104"/>
      <c r="D90" s="111"/>
      <c r="E90" s="112"/>
      <c r="F90" s="113"/>
      <c r="G90" s="107"/>
      <c r="H90" s="114"/>
      <c r="I90" s="106"/>
      <c r="J90" s="106"/>
      <c r="K90" s="106"/>
      <c r="L90" s="106"/>
      <c r="M90" s="106"/>
      <c r="N90" s="106"/>
      <c r="O90" s="112"/>
      <c r="P90" s="113"/>
      <c r="Q90" s="115"/>
      <c r="R90" s="112"/>
      <c r="S90" s="116"/>
      <c r="T90" s="116"/>
      <c r="U90" s="116"/>
      <c r="V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81"/>
      <c r="AO90" s="115"/>
      <c r="AP90" s="116"/>
      <c r="AQ90" s="101"/>
      <c r="AR90" s="2">
        <f t="shared" si="6"/>
        <v>0</v>
      </c>
    </row>
    <row r="91" spans="1:44" x14ac:dyDescent="0.35">
      <c r="A91" s="102"/>
      <c r="B91" s="117"/>
      <c r="C91" s="104"/>
      <c r="D91" s="111"/>
      <c r="E91" s="112"/>
      <c r="F91" s="113"/>
      <c r="G91" s="107"/>
      <c r="H91" s="114"/>
      <c r="I91" s="106"/>
      <c r="J91" s="106"/>
      <c r="K91" s="106"/>
      <c r="L91" s="106"/>
      <c r="M91" s="106"/>
      <c r="N91" s="106"/>
      <c r="O91" s="112"/>
      <c r="P91" s="113"/>
      <c r="Q91" s="115"/>
      <c r="R91" s="112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81"/>
      <c r="AO91" s="115"/>
      <c r="AP91" s="113"/>
      <c r="AQ91" s="101"/>
      <c r="AR91" s="2">
        <f t="shared" si="6"/>
        <v>0</v>
      </c>
    </row>
    <row r="92" spans="1:44" x14ac:dyDescent="0.35">
      <c r="A92" s="102"/>
      <c r="B92" s="117"/>
      <c r="C92" s="104"/>
      <c r="D92" s="111"/>
      <c r="E92" s="112"/>
      <c r="F92" s="113"/>
      <c r="G92" s="107"/>
      <c r="I92" s="106"/>
      <c r="J92" s="106"/>
      <c r="K92" s="106"/>
      <c r="L92" s="186"/>
      <c r="M92" s="106"/>
      <c r="N92" s="106"/>
      <c r="O92" s="112"/>
      <c r="P92" s="113"/>
      <c r="Q92" s="115"/>
      <c r="R92" s="112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81"/>
      <c r="AO92" s="115"/>
      <c r="AP92" s="113"/>
      <c r="AQ92" s="101"/>
      <c r="AR92" s="2">
        <f t="shared" si="6"/>
        <v>0</v>
      </c>
    </row>
    <row r="93" spans="1:44" x14ac:dyDescent="0.35">
      <c r="A93" s="102"/>
      <c r="B93" s="117"/>
      <c r="C93" s="104"/>
      <c r="D93" s="111"/>
      <c r="E93" s="112"/>
      <c r="F93" s="113"/>
      <c r="G93" s="107"/>
      <c r="H93" s="114"/>
      <c r="I93" s="106"/>
      <c r="J93" s="106"/>
      <c r="K93" s="106"/>
      <c r="L93" s="106"/>
      <c r="M93" s="106"/>
      <c r="N93" s="106"/>
      <c r="O93" s="112"/>
      <c r="P93" s="113"/>
      <c r="Q93" s="115"/>
      <c r="R93" s="112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81"/>
      <c r="AO93" s="115"/>
      <c r="AP93" s="113"/>
      <c r="AQ93" s="101"/>
      <c r="AR93" s="2">
        <f t="shared" si="6"/>
        <v>0</v>
      </c>
    </row>
    <row r="94" spans="1:44" x14ac:dyDescent="0.35">
      <c r="A94" s="102"/>
      <c r="B94" s="110"/>
      <c r="C94" s="104"/>
      <c r="D94" s="111"/>
      <c r="E94" s="112"/>
      <c r="F94" s="113"/>
      <c r="G94" s="107"/>
      <c r="H94" s="114"/>
      <c r="I94" s="106"/>
      <c r="J94" s="106"/>
      <c r="K94" s="106"/>
      <c r="L94" s="106"/>
      <c r="M94" s="106"/>
      <c r="N94" s="106"/>
      <c r="O94" s="112"/>
      <c r="P94" s="113"/>
      <c r="Q94" s="181"/>
      <c r="R94" s="112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81"/>
      <c r="AO94" s="115"/>
      <c r="AP94" s="113"/>
      <c r="AQ94" s="101"/>
      <c r="AR94" s="2">
        <f t="shared" si="6"/>
        <v>0</v>
      </c>
    </row>
    <row r="95" spans="1:44" x14ac:dyDescent="0.35">
      <c r="A95" s="102"/>
      <c r="B95" s="110"/>
      <c r="C95" s="104"/>
      <c r="D95" s="111"/>
      <c r="E95" s="112"/>
      <c r="F95" s="113"/>
      <c r="G95" s="107"/>
      <c r="H95" s="114"/>
      <c r="I95" s="106"/>
      <c r="J95" s="106"/>
      <c r="K95" s="106"/>
      <c r="L95" s="106"/>
      <c r="M95" s="106"/>
      <c r="N95" s="106"/>
      <c r="O95" s="112"/>
      <c r="P95" s="113"/>
      <c r="Q95" s="181"/>
      <c r="R95" s="112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81"/>
      <c r="AO95" s="115"/>
      <c r="AP95" s="113"/>
      <c r="AQ95" s="101"/>
      <c r="AR95" s="2">
        <f t="shared" si="6"/>
        <v>0</v>
      </c>
    </row>
    <row r="96" spans="1:44" x14ac:dyDescent="0.35">
      <c r="A96" s="102"/>
      <c r="B96" s="117"/>
      <c r="C96" s="104"/>
      <c r="D96" s="111"/>
      <c r="E96" s="112"/>
      <c r="F96" s="113"/>
      <c r="G96" s="107"/>
      <c r="H96" s="114"/>
      <c r="I96" s="106"/>
      <c r="J96" s="106"/>
      <c r="K96" s="106"/>
      <c r="L96" s="106"/>
      <c r="M96" s="106"/>
      <c r="N96" s="106"/>
      <c r="O96" s="112"/>
      <c r="P96" s="113"/>
      <c r="Q96" s="181"/>
      <c r="R96" s="112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81"/>
      <c r="AO96" s="115"/>
      <c r="AP96" s="113"/>
      <c r="AQ96" s="101"/>
      <c r="AR96" s="2">
        <f t="shared" si="6"/>
        <v>0</v>
      </c>
    </row>
    <row r="97" spans="1:44" x14ac:dyDescent="0.35">
      <c r="A97" s="102"/>
      <c r="B97" s="110"/>
      <c r="C97" s="104"/>
      <c r="D97" s="111"/>
      <c r="E97" s="112"/>
      <c r="F97" s="113"/>
      <c r="G97" s="107"/>
      <c r="H97" s="114"/>
      <c r="I97" s="106"/>
      <c r="J97" s="106"/>
      <c r="K97" s="106"/>
      <c r="L97" s="106"/>
      <c r="M97" s="106"/>
      <c r="N97" s="106"/>
      <c r="O97" s="112"/>
      <c r="P97" s="190"/>
      <c r="Q97" s="107"/>
      <c r="R97" s="112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81"/>
      <c r="AO97" s="115"/>
      <c r="AP97" s="113"/>
      <c r="AQ97" s="101"/>
      <c r="AR97" s="2">
        <f t="shared" si="6"/>
        <v>0</v>
      </c>
    </row>
    <row r="98" spans="1:44" x14ac:dyDescent="0.35">
      <c r="A98" s="102"/>
      <c r="B98" s="110"/>
      <c r="C98" s="104"/>
      <c r="D98" s="111"/>
      <c r="E98" s="112"/>
      <c r="F98" s="113"/>
      <c r="G98" s="107"/>
      <c r="H98" s="114"/>
      <c r="I98" s="106"/>
      <c r="J98" s="106"/>
      <c r="K98" s="106"/>
      <c r="L98" s="106"/>
      <c r="M98" s="106"/>
      <c r="N98" s="106"/>
      <c r="O98" s="112"/>
      <c r="P98" s="113"/>
      <c r="Q98" s="115"/>
      <c r="R98" s="112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81"/>
      <c r="AO98" s="115"/>
      <c r="AP98" s="113"/>
      <c r="AQ98" s="101"/>
      <c r="AR98" s="2">
        <f t="shared" si="6"/>
        <v>0</v>
      </c>
    </row>
    <row r="99" spans="1:44" x14ac:dyDescent="0.35">
      <c r="A99" s="102"/>
      <c r="B99" s="117"/>
      <c r="C99" s="104"/>
      <c r="D99" s="111"/>
      <c r="E99" s="112"/>
      <c r="F99" s="113"/>
      <c r="G99" s="107"/>
      <c r="H99" s="114"/>
      <c r="I99" s="106"/>
      <c r="J99" s="106"/>
      <c r="K99" s="106"/>
      <c r="L99" s="106"/>
      <c r="M99" s="106"/>
      <c r="N99" s="106"/>
      <c r="O99" s="112"/>
      <c r="P99" s="113"/>
      <c r="Q99" s="115"/>
      <c r="R99" s="112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81"/>
      <c r="AO99" s="115"/>
      <c r="AP99" s="113"/>
      <c r="AQ99" s="101"/>
      <c r="AR99" s="2">
        <f t="shared" si="6"/>
        <v>0</v>
      </c>
    </row>
    <row r="100" spans="1:44" x14ac:dyDescent="0.35">
      <c r="A100" s="102"/>
      <c r="B100" s="117"/>
      <c r="C100" s="104"/>
      <c r="D100" s="111"/>
      <c r="E100" s="112"/>
      <c r="F100" s="113"/>
      <c r="G100" s="107"/>
      <c r="I100" s="106"/>
      <c r="J100" s="106"/>
      <c r="K100" s="106"/>
      <c r="L100" s="106"/>
      <c r="M100" s="106"/>
      <c r="N100" s="106"/>
      <c r="O100" s="112"/>
      <c r="P100" s="113"/>
      <c r="Q100" s="115"/>
      <c r="R100" s="112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81"/>
      <c r="AO100" s="115"/>
      <c r="AP100" s="113"/>
      <c r="AQ100" s="101"/>
      <c r="AR100" s="2">
        <f t="shared" si="6"/>
        <v>0</v>
      </c>
    </row>
    <row r="101" spans="1:44" x14ac:dyDescent="0.35">
      <c r="A101" s="102"/>
      <c r="B101" s="117"/>
      <c r="C101" s="104"/>
      <c r="D101" s="111"/>
      <c r="E101" s="112"/>
      <c r="F101" s="113"/>
      <c r="G101" s="107"/>
      <c r="H101" s="114"/>
      <c r="I101" s="106"/>
      <c r="J101" s="106"/>
      <c r="K101" s="106"/>
      <c r="L101" s="106"/>
      <c r="M101" s="106"/>
      <c r="N101" s="106"/>
      <c r="O101" s="112"/>
      <c r="P101" s="113"/>
      <c r="R101" s="112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81"/>
      <c r="AO101" s="115"/>
      <c r="AP101" s="113"/>
      <c r="AQ101" s="101"/>
      <c r="AR101" s="2">
        <f t="shared" si="6"/>
        <v>0</v>
      </c>
    </row>
    <row r="102" spans="1:44" x14ac:dyDescent="0.35">
      <c r="A102" s="102"/>
      <c r="B102" s="117"/>
      <c r="C102" s="104"/>
      <c r="D102" s="111"/>
      <c r="E102" s="112"/>
      <c r="F102" s="113"/>
      <c r="H102" s="114"/>
      <c r="I102" s="106"/>
      <c r="J102" s="106"/>
      <c r="K102" s="106"/>
      <c r="L102" s="106"/>
      <c r="M102" s="106"/>
      <c r="N102" s="106"/>
      <c r="O102" s="112"/>
      <c r="P102" s="113"/>
      <c r="R102" s="112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81"/>
      <c r="AO102" s="115"/>
      <c r="AP102" s="113"/>
      <c r="AQ102" s="101"/>
      <c r="AR102" s="2">
        <f t="shared" si="6"/>
        <v>0</v>
      </c>
    </row>
    <row r="103" spans="1:44" x14ac:dyDescent="0.35">
      <c r="A103" s="102"/>
      <c r="B103" s="110"/>
      <c r="C103" s="104"/>
      <c r="D103" s="111"/>
      <c r="E103" s="112"/>
      <c r="F103" s="113"/>
      <c r="G103" s="107"/>
      <c r="H103" s="114"/>
      <c r="I103" s="106"/>
      <c r="J103" s="106"/>
      <c r="K103" s="106"/>
      <c r="L103" s="106"/>
      <c r="M103" s="106"/>
      <c r="N103" s="106"/>
      <c r="O103" s="112"/>
      <c r="P103" s="113"/>
      <c r="Q103" s="115"/>
      <c r="R103" s="112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81"/>
      <c r="AO103" s="115"/>
      <c r="AP103" s="113"/>
      <c r="AQ103" s="101"/>
      <c r="AR103" s="2">
        <f t="shared" si="6"/>
        <v>0</v>
      </c>
    </row>
    <row r="104" spans="1:44" x14ac:dyDescent="0.35">
      <c r="A104" s="102"/>
      <c r="B104" s="117"/>
      <c r="C104" s="104"/>
      <c r="D104" s="111"/>
      <c r="E104" s="112"/>
      <c r="F104" s="113"/>
      <c r="G104" s="107"/>
      <c r="H104" s="114"/>
      <c r="I104" s="106"/>
      <c r="J104" s="106"/>
      <c r="K104" s="106"/>
      <c r="L104" s="106"/>
      <c r="M104" s="106"/>
      <c r="N104" s="106"/>
      <c r="O104" s="112"/>
      <c r="P104" s="113"/>
      <c r="Q104" s="115"/>
      <c r="R104" s="112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81"/>
      <c r="AO104" s="115"/>
      <c r="AP104" s="113"/>
      <c r="AQ104" s="101"/>
      <c r="AR104" s="2">
        <f t="shared" si="6"/>
        <v>0</v>
      </c>
    </row>
    <row r="105" spans="1:44" x14ac:dyDescent="0.35">
      <c r="A105" s="102"/>
      <c r="B105" s="110"/>
      <c r="C105" s="104"/>
      <c r="D105" s="111"/>
      <c r="E105" s="112"/>
      <c r="F105" s="113"/>
      <c r="G105" s="107"/>
      <c r="H105" s="114"/>
      <c r="I105" s="106"/>
      <c r="J105" s="106"/>
      <c r="K105" s="106"/>
      <c r="L105" s="106"/>
      <c r="M105" s="106"/>
      <c r="N105" s="106"/>
      <c r="O105" s="112"/>
      <c r="P105" s="113"/>
      <c r="Q105" s="115"/>
      <c r="R105" s="112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81"/>
      <c r="AO105" s="115"/>
      <c r="AP105" s="113"/>
      <c r="AQ105" s="101"/>
      <c r="AR105" s="2">
        <f t="shared" si="6"/>
        <v>0</v>
      </c>
    </row>
    <row r="106" spans="1:44" x14ac:dyDescent="0.35">
      <c r="A106" s="102"/>
      <c r="B106" s="110"/>
      <c r="C106" s="104"/>
      <c r="D106" s="111"/>
      <c r="E106" s="112"/>
      <c r="F106" s="113"/>
      <c r="G106" s="107"/>
      <c r="H106" s="114"/>
      <c r="I106" s="106"/>
      <c r="J106" s="106"/>
      <c r="K106" s="106"/>
      <c r="L106" s="106"/>
      <c r="M106" s="106"/>
      <c r="N106" s="106"/>
      <c r="O106" s="112"/>
      <c r="P106" s="113"/>
      <c r="Q106" s="115"/>
      <c r="R106" s="112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81"/>
      <c r="AF106" s="106"/>
      <c r="AG106" s="116"/>
      <c r="AH106" s="116"/>
      <c r="AI106" s="116"/>
      <c r="AJ106" s="116"/>
      <c r="AK106" s="116"/>
      <c r="AL106" s="116"/>
      <c r="AM106" s="116"/>
      <c r="AN106" s="181"/>
      <c r="AO106" s="115"/>
      <c r="AP106" s="113"/>
      <c r="AQ106" s="101"/>
      <c r="AR106" s="2">
        <f t="shared" si="6"/>
        <v>0</v>
      </c>
    </row>
    <row r="107" spans="1:44" x14ac:dyDescent="0.35">
      <c r="A107" s="102"/>
      <c r="B107" s="117"/>
      <c r="C107" s="104"/>
      <c r="D107" s="111"/>
      <c r="E107" s="112"/>
      <c r="F107" s="113"/>
      <c r="G107" s="107"/>
      <c r="H107" s="114"/>
      <c r="I107" s="106"/>
      <c r="J107" s="106"/>
      <c r="K107" s="106"/>
      <c r="L107" s="106"/>
      <c r="M107" s="106"/>
      <c r="N107" s="106"/>
      <c r="O107" s="112"/>
      <c r="P107" s="113"/>
      <c r="Q107" s="115"/>
      <c r="R107" s="112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81"/>
      <c r="AO107" s="115"/>
      <c r="AP107" s="113"/>
      <c r="AQ107" s="101"/>
      <c r="AR107" s="2">
        <f t="shared" si="6"/>
        <v>0</v>
      </c>
    </row>
    <row r="108" spans="1:44" x14ac:dyDescent="0.35">
      <c r="A108" s="102"/>
      <c r="B108" s="117"/>
      <c r="C108" s="104"/>
      <c r="D108" s="111"/>
      <c r="E108" s="112"/>
      <c r="F108" s="113"/>
      <c r="G108" s="107"/>
      <c r="H108" s="114"/>
      <c r="I108" s="106"/>
      <c r="J108" s="106"/>
      <c r="K108" s="106"/>
      <c r="L108" s="106"/>
      <c r="M108" s="106"/>
      <c r="N108" s="106"/>
      <c r="O108" s="112"/>
      <c r="P108" s="113"/>
      <c r="Q108" s="115"/>
      <c r="R108" s="112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81"/>
      <c r="AO108" s="115"/>
      <c r="AP108" s="113"/>
      <c r="AQ108" s="101"/>
      <c r="AR108" s="2">
        <f t="shared" si="6"/>
        <v>0</v>
      </c>
    </row>
    <row r="109" spans="1:44" x14ac:dyDescent="0.35">
      <c r="A109" s="102"/>
      <c r="B109" s="117"/>
      <c r="C109" s="104"/>
      <c r="D109" s="111"/>
      <c r="E109" s="112"/>
      <c r="F109" s="113"/>
      <c r="G109" s="107"/>
      <c r="H109" s="114"/>
      <c r="I109" s="106"/>
      <c r="J109" s="106"/>
      <c r="K109" s="106"/>
      <c r="L109" s="106"/>
      <c r="M109" s="106"/>
      <c r="N109" s="106"/>
      <c r="O109" s="112"/>
      <c r="P109" s="113"/>
      <c r="Q109" s="115"/>
      <c r="R109" s="112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81"/>
      <c r="AO109" s="115"/>
      <c r="AP109" s="113"/>
      <c r="AQ109" s="101"/>
      <c r="AR109" s="2">
        <f t="shared" si="6"/>
        <v>0</v>
      </c>
    </row>
    <row r="110" spans="1:44" x14ac:dyDescent="0.35">
      <c r="A110" s="102"/>
      <c r="B110" s="117"/>
      <c r="C110" s="104"/>
      <c r="D110" s="111"/>
      <c r="E110" s="112"/>
      <c r="F110" s="113"/>
      <c r="G110" s="107"/>
      <c r="H110" s="114"/>
      <c r="I110" s="106"/>
      <c r="J110" s="106"/>
      <c r="K110" s="106"/>
      <c r="L110" s="106"/>
      <c r="M110" s="106"/>
      <c r="N110" s="106"/>
      <c r="O110" s="112"/>
      <c r="P110" s="113"/>
      <c r="Q110" s="115"/>
      <c r="R110" s="112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81"/>
      <c r="AO110" s="115"/>
      <c r="AP110" s="113"/>
      <c r="AQ110" s="101"/>
      <c r="AR110" s="2">
        <f t="shared" si="6"/>
        <v>0</v>
      </c>
    </row>
    <row r="111" spans="1:44" x14ac:dyDescent="0.35">
      <c r="A111" s="102"/>
      <c r="B111" s="117"/>
      <c r="C111" s="104"/>
      <c r="D111" s="111"/>
      <c r="E111" s="112"/>
      <c r="F111" s="113"/>
      <c r="G111" s="107"/>
      <c r="H111" s="114"/>
      <c r="I111" s="106"/>
      <c r="J111" s="106"/>
      <c r="K111" s="106"/>
      <c r="L111" s="106"/>
      <c r="M111" s="106"/>
      <c r="N111" s="106"/>
      <c r="O111" s="112"/>
      <c r="P111" s="113"/>
      <c r="Q111" s="115"/>
      <c r="R111" s="112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81"/>
      <c r="AO111" s="115"/>
      <c r="AP111" s="113"/>
      <c r="AQ111" s="101"/>
      <c r="AR111" s="2">
        <f t="shared" si="6"/>
        <v>0</v>
      </c>
    </row>
    <row r="112" spans="1:44" x14ac:dyDescent="0.35">
      <c r="A112" s="102"/>
      <c r="B112" s="117"/>
      <c r="C112" s="104"/>
      <c r="D112" s="111"/>
      <c r="E112" s="112"/>
      <c r="F112" s="113"/>
      <c r="G112" s="107"/>
      <c r="H112" s="114"/>
      <c r="I112" s="106"/>
      <c r="J112" s="106"/>
      <c r="K112" s="106"/>
      <c r="L112" s="106"/>
      <c r="M112" s="106"/>
      <c r="N112" s="106"/>
      <c r="O112" s="112"/>
      <c r="P112" s="113"/>
      <c r="Q112" s="115"/>
      <c r="R112" s="112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81"/>
      <c r="AO112" s="115"/>
      <c r="AP112" s="113"/>
      <c r="AQ112" s="101"/>
      <c r="AR112" s="2">
        <f t="shared" si="6"/>
        <v>0</v>
      </c>
    </row>
    <row r="113" spans="1:44" x14ac:dyDescent="0.35">
      <c r="A113" s="102"/>
      <c r="B113" s="110"/>
      <c r="C113" s="104"/>
      <c r="D113" s="111"/>
      <c r="E113" s="112"/>
      <c r="F113" s="113"/>
      <c r="G113" s="107"/>
      <c r="H113" s="114"/>
      <c r="I113" s="106"/>
      <c r="J113" s="106"/>
      <c r="K113" s="106"/>
      <c r="L113" s="106"/>
      <c r="M113" s="106"/>
      <c r="N113" s="106"/>
      <c r="O113" s="112"/>
      <c r="P113" s="113"/>
      <c r="Q113" s="115"/>
      <c r="R113" s="112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81"/>
      <c r="AO113" s="115"/>
      <c r="AP113" s="113"/>
      <c r="AQ113" s="101"/>
      <c r="AR113" s="2">
        <f t="shared" si="6"/>
        <v>0</v>
      </c>
    </row>
    <row r="114" spans="1:44" x14ac:dyDescent="0.35">
      <c r="A114" s="102"/>
      <c r="B114" s="117"/>
      <c r="C114" s="104"/>
      <c r="D114" s="111"/>
      <c r="E114" s="112"/>
      <c r="F114" s="113"/>
      <c r="G114" s="107"/>
      <c r="H114" s="114"/>
      <c r="I114" s="106"/>
      <c r="J114" s="106"/>
      <c r="K114" s="106"/>
      <c r="L114" s="106"/>
      <c r="M114" s="106"/>
      <c r="N114" s="106"/>
      <c r="O114" s="112"/>
      <c r="P114" s="113"/>
      <c r="Q114" s="115"/>
      <c r="R114" s="112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81"/>
      <c r="AO114" s="115"/>
      <c r="AP114" s="113"/>
      <c r="AQ114" s="101"/>
      <c r="AR114" s="2">
        <f t="shared" si="6"/>
        <v>0</v>
      </c>
    </row>
    <row r="115" spans="1:44" x14ac:dyDescent="0.35">
      <c r="A115" s="102"/>
      <c r="B115" s="110"/>
      <c r="C115" s="104"/>
      <c r="D115" s="111"/>
      <c r="E115" s="112"/>
      <c r="F115" s="113"/>
      <c r="G115" s="107"/>
      <c r="H115" s="114"/>
      <c r="I115" s="106"/>
      <c r="J115" s="106"/>
      <c r="K115" s="106"/>
      <c r="L115" s="106"/>
      <c r="M115" s="106"/>
      <c r="N115" s="106"/>
      <c r="O115" s="112"/>
      <c r="P115" s="113"/>
      <c r="Q115" s="115"/>
      <c r="R115" s="112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81"/>
      <c r="AO115" s="115"/>
      <c r="AP115" s="113"/>
      <c r="AQ115" s="101"/>
      <c r="AR115" s="2">
        <f t="shared" si="6"/>
        <v>0</v>
      </c>
    </row>
    <row r="116" spans="1:44" x14ac:dyDescent="0.35">
      <c r="A116" s="102"/>
      <c r="B116" s="117"/>
      <c r="C116" s="104"/>
      <c r="D116" s="111"/>
      <c r="E116" s="112"/>
      <c r="F116" s="113"/>
      <c r="G116" s="107"/>
      <c r="H116" s="114"/>
      <c r="I116" s="106"/>
      <c r="J116" s="106"/>
      <c r="K116" s="106"/>
      <c r="L116" s="106"/>
      <c r="M116" s="106"/>
      <c r="N116" s="106"/>
      <c r="O116" s="112"/>
      <c r="P116" s="113"/>
      <c r="Q116" s="115"/>
      <c r="R116" s="112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81"/>
      <c r="AO116" s="115"/>
      <c r="AP116" s="113"/>
      <c r="AQ116" s="101"/>
      <c r="AR116" s="2">
        <f t="shared" si="6"/>
        <v>0</v>
      </c>
    </row>
    <row r="117" spans="1:44" x14ac:dyDescent="0.35">
      <c r="A117" s="102"/>
      <c r="B117" s="117"/>
      <c r="C117" s="104"/>
      <c r="D117" s="111"/>
      <c r="E117" s="112"/>
      <c r="F117" s="113"/>
      <c r="G117" s="107"/>
      <c r="H117" s="114"/>
      <c r="I117" s="106"/>
      <c r="J117" s="106"/>
      <c r="K117" s="106"/>
      <c r="L117" s="106"/>
      <c r="M117" s="106"/>
      <c r="N117" s="106"/>
      <c r="O117" s="112"/>
      <c r="P117" s="113"/>
      <c r="Q117" s="115"/>
      <c r="R117" s="112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81"/>
      <c r="AO117" s="115"/>
      <c r="AP117" s="113"/>
      <c r="AQ117" s="101"/>
      <c r="AR117" s="2">
        <f t="shared" si="6"/>
        <v>0</v>
      </c>
    </row>
    <row r="118" spans="1:44" x14ac:dyDescent="0.35">
      <c r="A118" s="102"/>
      <c r="B118" s="117"/>
      <c r="C118" s="104"/>
      <c r="D118" s="111"/>
      <c r="E118" s="112"/>
      <c r="F118" s="113"/>
      <c r="G118" s="107"/>
      <c r="H118" s="114"/>
      <c r="I118" s="106"/>
      <c r="J118" s="106"/>
      <c r="K118" s="106"/>
      <c r="L118" s="106"/>
      <c r="M118" s="106"/>
      <c r="N118" s="106"/>
      <c r="O118" s="112"/>
      <c r="P118" s="113"/>
      <c r="Q118" s="115"/>
      <c r="R118" s="112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81"/>
      <c r="AO118" s="115"/>
      <c r="AP118" s="113"/>
      <c r="AQ118" s="101"/>
      <c r="AR118" s="2">
        <f t="shared" si="6"/>
        <v>0</v>
      </c>
    </row>
    <row r="119" spans="1:44" x14ac:dyDescent="0.35">
      <c r="A119" s="102"/>
      <c r="B119" s="117"/>
      <c r="C119" s="104"/>
      <c r="D119" s="111"/>
      <c r="E119" s="112"/>
      <c r="F119" s="113"/>
      <c r="G119" s="107"/>
      <c r="H119" s="114"/>
      <c r="I119" s="106"/>
      <c r="J119" s="106"/>
      <c r="K119" s="106"/>
      <c r="L119" s="106"/>
      <c r="M119" s="106"/>
      <c r="N119" s="106"/>
      <c r="O119" s="112"/>
      <c r="P119" s="113"/>
      <c r="Q119" s="115"/>
      <c r="R119" s="112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81"/>
      <c r="AO119" s="115"/>
      <c r="AP119" s="113"/>
      <c r="AQ119" s="101"/>
      <c r="AR119" s="2">
        <f t="shared" si="6"/>
        <v>0</v>
      </c>
    </row>
    <row r="120" spans="1:44" x14ac:dyDescent="0.35">
      <c r="A120" s="102"/>
      <c r="B120" s="110"/>
      <c r="C120" s="104"/>
      <c r="D120" s="111"/>
      <c r="E120" s="112"/>
      <c r="F120" s="113"/>
      <c r="G120" s="107"/>
      <c r="H120" s="114"/>
      <c r="I120" s="106"/>
      <c r="J120" s="106"/>
      <c r="K120" s="106"/>
      <c r="L120" s="106"/>
      <c r="M120" s="106"/>
      <c r="N120" s="106"/>
      <c r="O120" s="112"/>
      <c r="P120" s="113"/>
      <c r="Q120" s="115"/>
      <c r="R120" s="112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81"/>
      <c r="AO120" s="115"/>
      <c r="AP120" s="113"/>
      <c r="AQ120" s="101"/>
      <c r="AR120" s="2">
        <f t="shared" si="6"/>
        <v>0</v>
      </c>
    </row>
    <row r="121" spans="1:44" x14ac:dyDescent="0.35">
      <c r="A121" s="102"/>
      <c r="B121" s="110"/>
      <c r="C121" s="104"/>
      <c r="D121" s="111"/>
      <c r="E121" s="112"/>
      <c r="F121" s="113"/>
      <c r="G121" s="107"/>
      <c r="H121" s="114"/>
      <c r="I121" s="106"/>
      <c r="J121" s="106"/>
      <c r="K121" s="106"/>
      <c r="L121" s="106"/>
      <c r="M121" s="106"/>
      <c r="N121" s="106"/>
      <c r="O121" s="112"/>
      <c r="P121" s="113"/>
      <c r="Q121" s="115"/>
      <c r="R121" s="112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81"/>
      <c r="AO121" s="115"/>
      <c r="AP121" s="113"/>
      <c r="AQ121" s="101"/>
      <c r="AR121" s="2">
        <f t="shared" si="6"/>
        <v>0</v>
      </c>
    </row>
    <row r="122" spans="1:44" x14ac:dyDescent="0.35">
      <c r="A122" s="102"/>
      <c r="B122" s="110"/>
      <c r="C122" s="104"/>
      <c r="D122" s="111"/>
      <c r="E122" s="112"/>
      <c r="F122" s="113"/>
      <c r="G122" s="107"/>
      <c r="H122" s="114"/>
      <c r="I122" s="106"/>
      <c r="J122" s="106"/>
      <c r="K122" s="106"/>
      <c r="L122" s="106"/>
      <c r="M122" s="106"/>
      <c r="N122" s="106"/>
      <c r="O122" s="112"/>
      <c r="P122" s="113"/>
      <c r="Q122" s="115"/>
      <c r="R122" s="112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81"/>
      <c r="AO122" s="115"/>
      <c r="AP122" s="113"/>
      <c r="AQ122" s="101"/>
      <c r="AR122" s="2">
        <f t="shared" si="6"/>
        <v>0</v>
      </c>
    </row>
    <row r="123" spans="1:44" x14ac:dyDescent="0.35">
      <c r="A123" s="102"/>
      <c r="B123" s="180"/>
      <c r="C123" s="187"/>
      <c r="D123" s="188"/>
      <c r="E123" s="112"/>
      <c r="F123" s="113"/>
      <c r="G123" s="115"/>
      <c r="H123" s="189"/>
      <c r="I123" s="113"/>
      <c r="J123" s="113"/>
      <c r="K123" s="113"/>
      <c r="L123" s="113"/>
      <c r="M123" s="113"/>
      <c r="N123" s="190"/>
      <c r="O123" s="112"/>
      <c r="P123" s="113"/>
      <c r="Q123" s="115"/>
      <c r="R123" s="112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81"/>
      <c r="AO123" s="115"/>
      <c r="AP123" s="113"/>
      <c r="AQ123" s="101"/>
      <c r="AR123" s="2">
        <f t="shared" si="6"/>
        <v>0</v>
      </c>
    </row>
    <row r="124" spans="1:44" x14ac:dyDescent="0.35">
      <c r="A124" s="102"/>
      <c r="B124" s="180"/>
      <c r="C124" s="187"/>
      <c r="D124" s="188"/>
      <c r="E124" s="112"/>
      <c r="F124" s="113"/>
      <c r="G124" s="115"/>
      <c r="H124" s="189"/>
      <c r="I124" s="113"/>
      <c r="J124" s="113"/>
      <c r="K124" s="113"/>
      <c r="L124" s="113"/>
      <c r="M124" s="113"/>
      <c r="N124" s="190"/>
      <c r="O124" s="112"/>
      <c r="P124" s="113"/>
      <c r="Q124" s="115"/>
      <c r="R124" s="112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81"/>
      <c r="AO124" s="115"/>
      <c r="AP124" s="113"/>
      <c r="AQ124" s="101"/>
      <c r="AR124" s="2">
        <f t="shared" si="6"/>
        <v>0</v>
      </c>
    </row>
    <row r="125" spans="1:44" x14ac:dyDescent="0.35">
      <c r="A125" s="102"/>
      <c r="B125" s="180"/>
      <c r="C125" s="187"/>
      <c r="D125" s="188"/>
      <c r="E125" s="112"/>
      <c r="F125" s="113"/>
      <c r="G125" s="115"/>
      <c r="H125" s="189"/>
      <c r="I125" s="113"/>
      <c r="J125" s="113"/>
      <c r="K125" s="113"/>
      <c r="L125" s="113"/>
      <c r="M125" s="113"/>
      <c r="N125" s="190"/>
      <c r="O125" s="112"/>
      <c r="P125" s="113"/>
      <c r="Q125" s="115"/>
      <c r="R125" s="112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81"/>
      <c r="AO125" s="115"/>
      <c r="AP125" s="113"/>
      <c r="AQ125" s="101"/>
      <c r="AR125" s="2">
        <f t="shared" si="6"/>
        <v>0</v>
      </c>
    </row>
    <row r="126" spans="1:44" x14ac:dyDescent="0.35">
      <c r="A126" s="102"/>
      <c r="B126" s="180"/>
      <c r="C126" s="187"/>
      <c r="D126" s="188"/>
      <c r="E126" s="112"/>
      <c r="F126" s="113"/>
      <c r="G126" s="115"/>
      <c r="H126" s="189"/>
      <c r="I126" s="113"/>
      <c r="J126" s="113"/>
      <c r="K126" s="113"/>
      <c r="L126" s="113"/>
      <c r="M126" s="113"/>
      <c r="N126" s="190"/>
      <c r="O126" s="112"/>
      <c r="P126" s="113"/>
      <c r="Q126" s="115"/>
      <c r="R126" s="112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81"/>
      <c r="AO126" s="115"/>
      <c r="AP126" s="113"/>
      <c r="AQ126" s="101"/>
      <c r="AR126" s="2">
        <f t="shared" si="6"/>
        <v>0</v>
      </c>
    </row>
    <row r="127" spans="1:44" x14ac:dyDescent="0.35">
      <c r="A127" s="102"/>
      <c r="B127" s="180"/>
      <c r="C127" s="187"/>
      <c r="D127" s="188"/>
      <c r="E127" s="112"/>
      <c r="F127" s="113"/>
      <c r="G127" s="115"/>
      <c r="H127" s="189"/>
      <c r="I127" s="113"/>
      <c r="J127" s="113"/>
      <c r="K127" s="113"/>
      <c r="L127" s="113"/>
      <c r="M127" s="113"/>
      <c r="N127" s="190"/>
      <c r="O127" s="112"/>
      <c r="P127" s="113"/>
      <c r="Q127" s="115"/>
      <c r="R127" s="112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81"/>
      <c r="AO127" s="115"/>
      <c r="AP127" s="113"/>
      <c r="AQ127" s="101"/>
      <c r="AR127" s="2">
        <f t="shared" si="6"/>
        <v>0</v>
      </c>
    </row>
    <row r="128" spans="1:44" x14ac:dyDescent="0.35">
      <c r="A128" s="102"/>
      <c r="B128" s="180"/>
      <c r="C128" s="187"/>
      <c r="D128" s="188"/>
      <c r="E128" s="112"/>
      <c r="F128" s="113"/>
      <c r="G128" s="115"/>
      <c r="H128" s="189"/>
      <c r="I128" s="113"/>
      <c r="J128" s="113"/>
      <c r="K128" s="113"/>
      <c r="L128" s="113"/>
      <c r="M128" s="113"/>
      <c r="N128" s="190"/>
      <c r="O128" s="112"/>
      <c r="P128" s="113"/>
      <c r="Q128" s="115"/>
      <c r="R128" s="112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81"/>
      <c r="AO128" s="115"/>
      <c r="AP128" s="113"/>
      <c r="AQ128" s="101"/>
      <c r="AR128" s="2">
        <f t="shared" si="6"/>
        <v>0</v>
      </c>
    </row>
    <row r="129" spans="1:44" x14ac:dyDescent="0.35">
      <c r="A129" s="102"/>
      <c r="B129" s="180"/>
      <c r="C129" s="187"/>
      <c r="D129" s="188"/>
      <c r="E129" s="112"/>
      <c r="F129" s="113"/>
      <c r="G129" s="115"/>
      <c r="H129" s="189"/>
      <c r="I129" s="113"/>
      <c r="J129" s="113"/>
      <c r="K129" s="113"/>
      <c r="L129" s="113"/>
      <c r="M129" s="113"/>
      <c r="N129" s="190"/>
      <c r="O129" s="112"/>
      <c r="P129" s="113"/>
      <c r="Q129" s="115"/>
      <c r="R129" s="112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81"/>
      <c r="AO129" s="115"/>
      <c r="AP129" s="113"/>
      <c r="AQ129" s="101"/>
      <c r="AR129" s="2">
        <f t="shared" si="6"/>
        <v>0</v>
      </c>
    </row>
    <row r="130" spans="1:44" x14ac:dyDescent="0.35">
      <c r="A130" s="102"/>
      <c r="B130" s="180"/>
      <c r="C130" s="187"/>
      <c r="D130" s="188"/>
      <c r="E130" s="112"/>
      <c r="F130" s="113"/>
      <c r="G130" s="115"/>
      <c r="H130" s="189"/>
      <c r="I130" s="113"/>
      <c r="J130" s="113"/>
      <c r="K130" s="113"/>
      <c r="L130" s="113"/>
      <c r="M130" s="113"/>
      <c r="N130" s="190"/>
      <c r="O130" s="112"/>
      <c r="P130" s="113"/>
      <c r="Q130" s="115"/>
      <c r="R130" s="112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81"/>
      <c r="AO130" s="115"/>
      <c r="AP130" s="113"/>
      <c r="AQ130" s="101"/>
      <c r="AR130" s="2">
        <f t="shared" si="6"/>
        <v>0</v>
      </c>
    </row>
    <row r="131" spans="1:44" x14ac:dyDescent="0.35">
      <c r="A131" s="102"/>
      <c r="B131" s="180"/>
      <c r="C131" s="187"/>
      <c r="D131" s="188"/>
      <c r="E131" s="112"/>
      <c r="F131" s="113"/>
      <c r="G131" s="115"/>
      <c r="H131" s="189"/>
      <c r="I131" s="113"/>
      <c r="J131" s="113"/>
      <c r="K131" s="113"/>
      <c r="L131" s="113"/>
      <c r="M131" s="113"/>
      <c r="N131" s="190"/>
      <c r="O131" s="112"/>
      <c r="P131" s="113"/>
      <c r="Q131" s="115"/>
      <c r="R131" s="112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81"/>
      <c r="AO131" s="115"/>
      <c r="AP131" s="113"/>
      <c r="AQ131" s="101"/>
      <c r="AR131" s="2">
        <f t="shared" si="6"/>
        <v>0</v>
      </c>
    </row>
    <row r="132" spans="1:44" x14ac:dyDescent="0.35">
      <c r="A132" s="102"/>
      <c r="B132" s="180"/>
      <c r="C132" s="187"/>
      <c r="D132" s="188"/>
      <c r="E132" s="112"/>
      <c r="F132" s="113"/>
      <c r="G132" s="115"/>
      <c r="H132" s="189"/>
      <c r="I132" s="113"/>
      <c r="J132" s="113"/>
      <c r="K132" s="113"/>
      <c r="L132" s="113"/>
      <c r="M132" s="113"/>
      <c r="N132" s="190"/>
      <c r="O132" s="112"/>
      <c r="P132" s="113"/>
      <c r="Q132" s="115"/>
      <c r="R132" s="112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81"/>
      <c r="AO132" s="115"/>
      <c r="AP132" s="113"/>
      <c r="AQ132" s="101"/>
      <c r="AR132" s="2">
        <f t="shared" si="6"/>
        <v>0</v>
      </c>
    </row>
    <row r="133" spans="1:44" x14ac:dyDescent="0.35">
      <c r="A133" s="102"/>
      <c r="B133" s="180"/>
      <c r="C133" s="187"/>
      <c r="D133" s="188"/>
      <c r="E133" s="112"/>
      <c r="F133" s="113"/>
      <c r="G133" s="115"/>
      <c r="H133" s="189"/>
      <c r="I133" s="113"/>
      <c r="J133" s="113"/>
      <c r="K133" s="113"/>
      <c r="L133" s="113"/>
      <c r="M133" s="113"/>
      <c r="N133" s="190"/>
      <c r="O133" s="112"/>
      <c r="P133" s="113"/>
      <c r="Q133" s="115"/>
      <c r="R133" s="112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81"/>
      <c r="AO133" s="115"/>
      <c r="AP133" s="113"/>
      <c r="AQ133" s="101"/>
      <c r="AR133" s="2">
        <f t="shared" si="6"/>
        <v>0</v>
      </c>
    </row>
    <row r="134" spans="1:44" x14ac:dyDescent="0.35">
      <c r="A134" s="102"/>
      <c r="B134" s="180"/>
      <c r="C134" s="187"/>
      <c r="D134" s="188"/>
      <c r="E134" s="112"/>
      <c r="F134" s="113"/>
      <c r="G134" s="115"/>
      <c r="H134" s="189"/>
      <c r="I134" s="113"/>
      <c r="J134" s="113"/>
      <c r="K134" s="113"/>
      <c r="L134" s="113"/>
      <c r="M134" s="113"/>
      <c r="N134" s="190"/>
      <c r="O134" s="112"/>
      <c r="P134" s="113"/>
      <c r="Q134" s="115"/>
      <c r="R134" s="112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81"/>
      <c r="AO134" s="115"/>
      <c r="AP134" s="113"/>
      <c r="AQ134" s="101"/>
      <c r="AR134" s="2">
        <f t="shared" si="6"/>
        <v>0</v>
      </c>
    </row>
    <row r="135" spans="1:44" x14ac:dyDescent="0.35">
      <c r="A135" s="102"/>
      <c r="B135" s="180"/>
      <c r="C135" s="187"/>
      <c r="D135" s="188"/>
      <c r="E135" s="112"/>
      <c r="F135" s="113"/>
      <c r="G135" s="115"/>
      <c r="H135" s="189"/>
      <c r="I135" s="113"/>
      <c r="J135" s="113"/>
      <c r="K135" s="113"/>
      <c r="L135" s="113"/>
      <c r="M135" s="113"/>
      <c r="N135" s="190"/>
      <c r="O135" s="112"/>
      <c r="P135" s="113"/>
      <c r="Q135" s="115"/>
      <c r="R135" s="112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81"/>
      <c r="AO135" s="115"/>
      <c r="AP135" s="113"/>
      <c r="AQ135" s="101"/>
      <c r="AR135" s="2">
        <f t="shared" si="6"/>
        <v>0</v>
      </c>
    </row>
    <row r="136" spans="1:44" x14ac:dyDescent="0.35">
      <c r="A136" s="102"/>
      <c r="B136" s="180"/>
      <c r="C136" s="187"/>
      <c r="D136" s="188"/>
      <c r="E136" s="112"/>
      <c r="F136" s="113"/>
      <c r="G136" s="115"/>
      <c r="H136" s="189"/>
      <c r="I136" s="113"/>
      <c r="J136" s="113"/>
      <c r="K136" s="113"/>
      <c r="L136" s="113"/>
      <c r="M136" s="113"/>
      <c r="N136" s="190"/>
      <c r="O136" s="112"/>
      <c r="P136" s="113"/>
      <c r="Q136" s="115"/>
      <c r="R136" s="112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81"/>
      <c r="AO136" s="115"/>
      <c r="AP136" s="113"/>
      <c r="AQ136" s="101"/>
      <c r="AR136" s="2">
        <f t="shared" si="6"/>
        <v>0</v>
      </c>
    </row>
    <row r="137" spans="1:44" x14ac:dyDescent="0.35">
      <c r="A137" s="102"/>
      <c r="B137" s="180"/>
      <c r="C137" s="187"/>
      <c r="D137" s="188"/>
      <c r="E137" s="112"/>
      <c r="F137" s="113"/>
      <c r="G137" s="115"/>
      <c r="H137" s="189"/>
      <c r="I137" s="113"/>
      <c r="J137" s="113"/>
      <c r="K137" s="113"/>
      <c r="L137" s="113"/>
      <c r="M137" s="113"/>
      <c r="N137" s="190"/>
      <c r="O137" s="112"/>
      <c r="P137" s="113"/>
      <c r="Q137" s="115"/>
      <c r="R137" s="112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81"/>
      <c r="AO137" s="115"/>
      <c r="AP137" s="113"/>
      <c r="AQ137" s="101"/>
      <c r="AR137" s="2">
        <f t="shared" si="6"/>
        <v>0</v>
      </c>
    </row>
    <row r="138" spans="1:44" x14ac:dyDescent="0.35">
      <c r="A138" s="102"/>
      <c r="B138" s="180"/>
      <c r="C138" s="187"/>
      <c r="D138" s="188"/>
      <c r="E138" s="112"/>
      <c r="F138" s="113"/>
      <c r="G138" s="115"/>
      <c r="H138" s="189"/>
      <c r="I138" s="113"/>
      <c r="J138" s="113"/>
      <c r="K138" s="113"/>
      <c r="L138" s="113"/>
      <c r="M138" s="113"/>
      <c r="N138" s="190"/>
      <c r="O138" s="112"/>
      <c r="P138" s="113"/>
      <c r="Q138" s="115"/>
      <c r="R138" s="112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81"/>
      <c r="AO138" s="115"/>
      <c r="AP138" s="113"/>
      <c r="AQ138" s="101"/>
      <c r="AR138" s="2">
        <f t="shared" si="6"/>
        <v>0</v>
      </c>
    </row>
    <row r="139" spans="1:44" x14ac:dyDescent="0.35">
      <c r="A139" s="102"/>
      <c r="B139" s="180"/>
      <c r="C139" s="187"/>
      <c r="D139" s="188"/>
      <c r="E139" s="112"/>
      <c r="F139" s="113"/>
      <c r="G139" s="115"/>
      <c r="H139" s="189"/>
      <c r="I139" s="113"/>
      <c r="J139" s="113"/>
      <c r="K139" s="113"/>
      <c r="L139" s="113"/>
      <c r="M139" s="113"/>
      <c r="N139" s="190"/>
      <c r="O139" s="112"/>
      <c r="P139" s="113"/>
      <c r="Q139" s="115"/>
      <c r="R139" s="112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81"/>
      <c r="AO139" s="115"/>
      <c r="AP139" s="113"/>
      <c r="AQ139" s="101"/>
      <c r="AR139" s="2">
        <f t="shared" si="6"/>
        <v>0</v>
      </c>
    </row>
    <row r="140" spans="1:44" x14ac:dyDescent="0.35">
      <c r="A140" s="102"/>
      <c r="B140" s="180"/>
      <c r="C140" s="187"/>
      <c r="D140" s="188"/>
      <c r="E140" s="112"/>
      <c r="F140" s="113"/>
      <c r="G140" s="115"/>
      <c r="H140" s="189"/>
      <c r="I140" s="113"/>
      <c r="J140" s="113"/>
      <c r="K140" s="113"/>
      <c r="L140" s="113"/>
      <c r="M140" s="113"/>
      <c r="N140" s="190"/>
      <c r="O140" s="112"/>
      <c r="P140" s="113"/>
      <c r="Q140" s="115"/>
      <c r="R140" s="112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81"/>
      <c r="AO140" s="115"/>
      <c r="AP140" s="113"/>
      <c r="AQ140" s="101"/>
      <c r="AR140" s="2">
        <f t="shared" ref="AR140:AR141" si="7">IF(C140="tfr",0,SUM(SUM(O140:Q140)-SUM(R140:AQ140)))</f>
        <v>0</v>
      </c>
    </row>
    <row r="141" spans="1:44" x14ac:dyDescent="0.35">
      <c r="A141" s="102"/>
      <c r="B141" s="118"/>
      <c r="C141" s="119"/>
      <c r="D141" s="120"/>
      <c r="E141" s="112"/>
      <c r="F141" s="113"/>
      <c r="G141" s="121"/>
      <c r="H141" s="122"/>
      <c r="I141" s="123"/>
      <c r="J141" s="123"/>
      <c r="K141" s="123"/>
      <c r="L141" s="123"/>
      <c r="M141" s="123"/>
      <c r="N141" s="121"/>
      <c r="O141" s="124"/>
      <c r="P141" s="123"/>
      <c r="Q141" s="121"/>
      <c r="R141" s="112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81"/>
      <c r="AO141" s="115"/>
      <c r="AP141" s="113"/>
      <c r="AQ141" s="101"/>
      <c r="AR141" s="2">
        <f t="shared" si="7"/>
        <v>0</v>
      </c>
    </row>
    <row r="142" spans="1:44" s="16" customFormat="1" ht="15" thickBot="1" x14ac:dyDescent="0.4">
      <c r="A142" s="207"/>
      <c r="B142" s="125" t="s">
        <v>41</v>
      </c>
      <c r="C142" s="126"/>
      <c r="D142" s="127"/>
      <c r="E142" s="128">
        <f t="shared" ref="E142:AQ142" si="8">SUM(E3:E141)</f>
        <v>2943.99</v>
      </c>
      <c r="F142" s="129">
        <f t="shared" si="8"/>
        <v>21299.3</v>
      </c>
      <c r="G142" s="130">
        <f t="shared" si="8"/>
        <v>13206.09</v>
      </c>
      <c r="H142" s="131">
        <f t="shared" si="8"/>
        <v>6.31</v>
      </c>
      <c r="I142" s="132">
        <f t="shared" si="8"/>
        <v>5593.5</v>
      </c>
      <c r="J142" s="132">
        <f t="shared" si="8"/>
        <v>0</v>
      </c>
      <c r="K142" s="132">
        <f t="shared" si="8"/>
        <v>0</v>
      </c>
      <c r="L142" s="132">
        <f t="shared" si="8"/>
        <v>0</v>
      </c>
      <c r="M142" s="132">
        <f t="shared" si="8"/>
        <v>5.61</v>
      </c>
      <c r="N142" s="133">
        <f t="shared" si="8"/>
        <v>842.55</v>
      </c>
      <c r="O142" s="132">
        <f t="shared" si="8"/>
        <v>2678.3</v>
      </c>
      <c r="P142" s="132">
        <f t="shared" si="8"/>
        <v>1000</v>
      </c>
      <c r="Q142" s="133">
        <f t="shared" si="8"/>
        <v>1849</v>
      </c>
      <c r="R142" s="134">
        <f t="shared" si="8"/>
        <v>363.7</v>
      </c>
      <c r="S142" s="134">
        <f t="shared" si="8"/>
        <v>0</v>
      </c>
      <c r="T142" s="134">
        <f t="shared" si="8"/>
        <v>0</v>
      </c>
      <c r="U142" s="134">
        <f t="shared" si="8"/>
        <v>26</v>
      </c>
      <c r="V142" s="134">
        <f t="shared" si="8"/>
        <v>2.0499999999999998</v>
      </c>
      <c r="W142" s="134">
        <f t="shared" si="8"/>
        <v>0</v>
      </c>
      <c r="X142" s="134">
        <f t="shared" si="8"/>
        <v>0</v>
      </c>
      <c r="Y142" s="134">
        <f t="shared" si="8"/>
        <v>222.75</v>
      </c>
      <c r="Z142" s="134">
        <f t="shared" si="8"/>
        <v>4.25</v>
      </c>
      <c r="AA142" s="134">
        <f t="shared" si="8"/>
        <v>0</v>
      </c>
      <c r="AB142" s="134">
        <f t="shared" si="8"/>
        <v>0</v>
      </c>
      <c r="AC142" s="134">
        <f t="shared" si="8"/>
        <v>0</v>
      </c>
      <c r="AD142" s="134">
        <f t="shared" si="8"/>
        <v>0</v>
      </c>
      <c r="AE142" s="134">
        <f t="shared" si="8"/>
        <v>0</v>
      </c>
      <c r="AF142" s="134">
        <f t="shared" si="8"/>
        <v>130.5</v>
      </c>
      <c r="AG142" s="134">
        <f t="shared" si="8"/>
        <v>0</v>
      </c>
      <c r="AH142" s="134">
        <f t="shared" si="8"/>
        <v>0</v>
      </c>
      <c r="AI142" s="134">
        <f t="shared" si="8"/>
        <v>0</v>
      </c>
      <c r="AJ142" s="134">
        <f t="shared" si="8"/>
        <v>0</v>
      </c>
      <c r="AK142" s="134">
        <f t="shared" si="8"/>
        <v>0</v>
      </c>
      <c r="AL142" s="134">
        <f t="shared" si="8"/>
        <v>0</v>
      </c>
      <c r="AM142" s="134">
        <f t="shared" si="8"/>
        <v>0</v>
      </c>
      <c r="AN142" s="135">
        <f t="shared" si="8"/>
        <v>0</v>
      </c>
      <c r="AO142" s="135">
        <f t="shared" si="8"/>
        <v>70.650000000000006</v>
      </c>
      <c r="AP142" s="135">
        <f t="shared" si="8"/>
        <v>1849</v>
      </c>
      <c r="AQ142" s="136">
        <f t="shared" si="8"/>
        <v>0</v>
      </c>
      <c r="AR142" s="2"/>
    </row>
    <row r="143" spans="1:44" s="16" customFormat="1" ht="15" thickTop="1" x14ac:dyDescent="0.35">
      <c r="A143" s="208"/>
      <c r="B143" s="137" t="s">
        <v>2</v>
      </c>
      <c r="C143" s="138"/>
      <c r="D143" s="139"/>
      <c r="E143" s="140">
        <f>O142</f>
        <v>2678.3</v>
      </c>
      <c r="F143" s="141">
        <f t="shared" ref="F143:G143" si="9">P142</f>
        <v>1000</v>
      </c>
      <c r="G143" s="142">
        <f t="shared" si="9"/>
        <v>1849</v>
      </c>
      <c r="H143" s="143"/>
      <c r="I143" s="143"/>
      <c r="J143" s="143"/>
      <c r="K143" s="143"/>
      <c r="L143" s="143"/>
      <c r="M143" s="143"/>
      <c r="N143" s="143"/>
      <c r="O143" s="91" t="s">
        <v>42</v>
      </c>
      <c r="P143" s="91" t="s">
        <v>42</v>
      </c>
      <c r="Q143" s="91" t="s">
        <v>42</v>
      </c>
      <c r="R143" s="143" t="s">
        <v>42</v>
      </c>
      <c r="S143" s="143"/>
      <c r="T143" s="143"/>
      <c r="U143" s="143"/>
      <c r="V143" s="143" t="s">
        <v>42</v>
      </c>
      <c r="W143" s="143"/>
      <c r="X143" s="143"/>
      <c r="Y143" s="143"/>
      <c r="Z143" s="143"/>
      <c r="AA143" s="143" t="s">
        <v>42</v>
      </c>
      <c r="AB143" s="143" t="s">
        <v>42</v>
      </c>
      <c r="AC143" s="143" t="s">
        <v>42</v>
      </c>
      <c r="AD143" s="143" t="s">
        <v>42</v>
      </c>
      <c r="AE143" s="143"/>
      <c r="AF143" s="143" t="s">
        <v>42</v>
      </c>
      <c r="AG143" s="143" t="s">
        <v>42</v>
      </c>
      <c r="AH143" s="143"/>
      <c r="AI143" s="143" t="s">
        <v>42</v>
      </c>
      <c r="AJ143" s="143"/>
      <c r="AK143" s="143" t="s">
        <v>42</v>
      </c>
      <c r="AL143" s="143"/>
      <c r="AM143" s="143" t="s">
        <v>42</v>
      </c>
      <c r="AN143" s="143"/>
      <c r="AO143" s="143"/>
      <c r="AP143" s="143" t="s">
        <v>42</v>
      </c>
      <c r="AQ143" s="143" t="s">
        <v>42</v>
      </c>
    </row>
    <row r="144" spans="1:44" s="16" customFormat="1" ht="15" thickBot="1" x14ac:dyDescent="0.4">
      <c r="A144" s="209"/>
      <c r="B144" s="144" t="s">
        <v>43</v>
      </c>
      <c r="C144" s="145"/>
      <c r="D144" s="146" t="s">
        <v>44</v>
      </c>
      <c r="E144" s="147">
        <f>E142-E143</f>
        <v>265.6899999999996</v>
      </c>
      <c r="F144" s="148">
        <f>F142-F143</f>
        <v>20299.3</v>
      </c>
      <c r="G144" s="149">
        <f>G142-G143</f>
        <v>11357.09</v>
      </c>
      <c r="H144" s="143"/>
      <c r="I144" s="143"/>
      <c r="J144" s="143"/>
      <c r="K144" s="143"/>
      <c r="L144" s="143"/>
      <c r="M144" s="143"/>
      <c r="N144" s="143"/>
      <c r="O144" s="143" t="s">
        <v>42</v>
      </c>
      <c r="P144" s="143" t="s">
        <v>42</v>
      </c>
      <c r="Q144" s="143" t="s">
        <v>42</v>
      </c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 t="s">
        <v>42</v>
      </c>
    </row>
    <row r="145" spans="1:43" ht="15" thickTop="1" x14ac:dyDescent="0.35">
      <c r="A145" s="6"/>
      <c r="B145" s="4"/>
      <c r="C145" s="8"/>
      <c r="D145" s="3"/>
      <c r="E145" s="4"/>
      <c r="F145" s="4"/>
      <c r="H145" s="150" t="s">
        <v>45</v>
      </c>
      <c r="I145" s="151">
        <f>SUM(H142:N142)</f>
        <v>6447.97</v>
      </c>
      <c r="M145" s="152"/>
      <c r="N145" s="152"/>
      <c r="O145" s="150" t="s">
        <v>46</v>
      </c>
      <c r="P145" s="151">
        <f>SUM(R142:AQ142)</f>
        <v>2668.9</v>
      </c>
      <c r="Z145" s="4"/>
      <c r="AA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8" customFormat="1" ht="32.25" customHeight="1" x14ac:dyDescent="0.35">
      <c r="A146" s="12"/>
      <c r="B146" s="12"/>
      <c r="C146" s="12"/>
      <c r="D146" s="12"/>
      <c r="E146" s="12"/>
      <c r="F146" s="12"/>
      <c r="G146" s="12"/>
      <c r="H146" s="2"/>
      <c r="I146" s="2"/>
      <c r="J146" s="153"/>
      <c r="K146" s="153"/>
      <c r="L146" s="153"/>
      <c r="M146" s="153"/>
      <c r="N146" s="153"/>
      <c r="O146" s="19"/>
      <c r="P146" s="154"/>
      <c r="Q146" s="17"/>
      <c r="R146" s="19"/>
      <c r="S146" s="19"/>
      <c r="T146" s="19"/>
      <c r="U146" s="19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</row>
    <row r="147" spans="1:43" s="24" customFormat="1" ht="29" x14ac:dyDescent="0.35">
      <c r="A147" s="27" t="s">
        <v>123</v>
      </c>
      <c r="B147" s="15"/>
      <c r="C147" s="15"/>
      <c r="D147" s="15"/>
      <c r="E147" s="15"/>
      <c r="F147" s="35" t="s">
        <v>47</v>
      </c>
      <c r="H147" s="35" t="s">
        <v>48</v>
      </c>
      <c r="I147" s="23"/>
      <c r="J147" s="27" t="s">
        <v>49</v>
      </c>
      <c r="K147" s="23"/>
      <c r="L147" s="23"/>
      <c r="M147" s="23"/>
      <c r="N147" s="28">
        <f>SUM(E3:G3)</f>
        <v>28152.41</v>
      </c>
      <c r="P147" s="50" t="s">
        <v>50</v>
      </c>
      <c r="S147" s="28">
        <f>SUM(E3:F3)</f>
        <v>14951.93</v>
      </c>
      <c r="Z147" s="21" t="s">
        <v>42</v>
      </c>
      <c r="AA147" s="14"/>
      <c r="AC147" s="22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s="24" customFormat="1" ht="16.5" customHeight="1" x14ac:dyDescent="0.35">
      <c r="A148" s="15" t="s">
        <v>51</v>
      </c>
      <c r="B148" s="15"/>
      <c r="C148" s="15"/>
      <c r="D148" s="29">
        <f>E144</f>
        <v>265.6899999999996</v>
      </c>
      <c r="E148" s="30" t="s">
        <v>42</v>
      </c>
      <c r="F148" s="31"/>
      <c r="G148" s="15" t="s">
        <v>42</v>
      </c>
      <c r="H148" s="31">
        <f>D148-F148</f>
        <v>265.6899999999996</v>
      </c>
      <c r="I148" s="23"/>
      <c r="J148" s="32" t="s">
        <v>52</v>
      </c>
      <c r="K148" s="23"/>
      <c r="L148" s="23"/>
      <c r="M148" s="23"/>
      <c r="N148" s="28">
        <f>I145</f>
        <v>6447.97</v>
      </c>
      <c r="P148" s="51" t="s">
        <v>52</v>
      </c>
      <c r="S148" s="28">
        <f>SUM(H142:L142) +N142</f>
        <v>6442.3600000000006</v>
      </c>
      <c r="V148" s="23"/>
      <c r="W148" s="23"/>
      <c r="X148" s="23"/>
      <c r="Y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s="24" customFormat="1" ht="16.5" customHeight="1" x14ac:dyDescent="0.35">
      <c r="A149" s="15" t="s">
        <v>53</v>
      </c>
      <c r="B149" s="15"/>
      <c r="C149" s="15"/>
      <c r="D149" s="29">
        <f>F144</f>
        <v>20299.3</v>
      </c>
      <c r="E149" s="15"/>
      <c r="F149" s="31"/>
      <c r="G149" s="15" t="s">
        <v>42</v>
      </c>
      <c r="H149" s="31">
        <f>D149+F149</f>
        <v>20299.3</v>
      </c>
      <c r="I149" s="23"/>
      <c r="J149" s="23"/>
      <c r="K149" s="23"/>
      <c r="L149" s="23"/>
      <c r="M149" s="23"/>
      <c r="N149" s="26">
        <f>SUM(N147:N148)</f>
        <v>34600.379999999997</v>
      </c>
      <c r="P149" s="18"/>
      <c r="V149" s="23"/>
      <c r="W149" s="23"/>
      <c r="X149" s="23"/>
      <c r="Y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s="24" customFormat="1" ht="16.5" customHeight="1" x14ac:dyDescent="0.35">
      <c r="A150" s="15" t="s">
        <v>13</v>
      </c>
      <c r="B150" s="15"/>
      <c r="C150" s="15"/>
      <c r="D150" s="29">
        <f>G144</f>
        <v>11357.09</v>
      </c>
      <c r="E150" s="30" t="s">
        <v>42</v>
      </c>
      <c r="F150" s="31"/>
      <c r="G150" s="15"/>
      <c r="H150" s="31">
        <f>D150+F150</f>
        <v>11357.09</v>
      </c>
      <c r="I150" s="23"/>
      <c r="J150" s="32" t="s">
        <v>54</v>
      </c>
      <c r="K150" s="23"/>
      <c r="L150" s="23"/>
      <c r="M150" s="23"/>
      <c r="N150" s="28">
        <f>P145</f>
        <v>2668.9</v>
      </c>
      <c r="P150" s="51" t="s">
        <v>54</v>
      </c>
      <c r="S150" s="28">
        <f>SUM(R142:AO142)</f>
        <v>819.9</v>
      </c>
      <c r="V150" s="23"/>
      <c r="W150" s="23"/>
      <c r="X150" s="23"/>
      <c r="Y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s="24" customFormat="1" ht="20.25" customHeight="1" x14ac:dyDescent="0.35">
      <c r="A151" s="27" t="s">
        <v>55</v>
      </c>
      <c r="B151" s="18"/>
      <c r="C151" s="33"/>
      <c r="D151" s="25">
        <f>SUM(D148:D150)</f>
        <v>31922.079999999998</v>
      </c>
      <c r="E151" s="15"/>
      <c r="F151" s="15"/>
      <c r="G151" s="15"/>
      <c r="H151" s="34">
        <f>SUM(H148:H150)</f>
        <v>31922.079999999998</v>
      </c>
      <c r="I151" s="27"/>
      <c r="J151" s="27" t="s">
        <v>56</v>
      </c>
      <c r="M151" s="27"/>
      <c r="N151" s="26">
        <f>N149-N150</f>
        <v>31931.479999999996</v>
      </c>
      <c r="P151" s="52" t="s">
        <v>57</v>
      </c>
      <c r="S151" s="158">
        <f>SUM(S147+S148-S150)</f>
        <v>20574.39</v>
      </c>
      <c r="V151" s="23"/>
      <c r="W151" s="23"/>
      <c r="X151" s="23"/>
      <c r="Y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x14ac:dyDescent="0.35">
      <c r="A152" s="15"/>
      <c r="B152" s="15"/>
      <c r="C152" s="15"/>
      <c r="D152" s="15"/>
      <c r="E152" s="15"/>
      <c r="F152" s="15"/>
      <c r="G152" s="15"/>
      <c r="H152" s="15"/>
      <c r="I152" s="23"/>
      <c r="J152" s="23"/>
      <c r="K152" s="23"/>
      <c r="L152" s="23"/>
      <c r="M152" s="23"/>
      <c r="N152" s="23"/>
      <c r="O152" s="23"/>
      <c r="R152" s="23"/>
      <c r="S152" s="23"/>
      <c r="T152" s="23"/>
      <c r="U152" s="23"/>
    </row>
    <row r="153" spans="1:43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43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43" x14ac:dyDescent="0.35">
      <c r="A155" s="12"/>
      <c r="B155" s="12"/>
      <c r="C155" s="12"/>
      <c r="D155" s="12"/>
      <c r="E155" s="12"/>
      <c r="F155" s="12"/>
      <c r="G155" s="184"/>
      <c r="H155" s="184"/>
      <c r="I155" s="12"/>
      <c r="J155" s="13"/>
      <c r="K155" s="185"/>
      <c r="L155" s="13"/>
      <c r="M155" s="12"/>
      <c r="N155" s="12"/>
      <c r="O155" s="12"/>
      <c r="P155" s="12"/>
      <c r="Q155" s="12"/>
    </row>
    <row r="156" spans="1:43" x14ac:dyDescent="0.35">
      <c r="A156" s="10"/>
      <c r="C156" s="2"/>
      <c r="D156" s="2"/>
    </row>
    <row r="157" spans="1:43" x14ac:dyDescent="0.35">
      <c r="A157" s="11"/>
      <c r="C157" s="2"/>
      <c r="D157" s="2"/>
    </row>
    <row r="158" spans="1:43" x14ac:dyDescent="0.35">
      <c r="A158" s="9"/>
    </row>
  </sheetData>
  <autoFilter ref="A2:AR145" xr:uid="{00000000-0009-0000-0000-000000000000}"/>
  <mergeCells count="5">
    <mergeCell ref="R1:AR1"/>
    <mergeCell ref="O1:Q1"/>
    <mergeCell ref="A142:A144"/>
    <mergeCell ref="E1:G1"/>
    <mergeCell ref="H1:N1"/>
  </mergeCells>
  <conditionalFormatting sqref="H151">
    <cfRule type="expression" dxfId="3" priority="6">
      <formula>IF(H151 = N151,0,1)</formula>
    </cfRule>
  </conditionalFormatting>
  <conditionalFormatting sqref="O142">
    <cfRule type="expression" dxfId="2" priority="1">
      <formula>IF(O142=SUM(P145),0,1)</formula>
    </cfRule>
  </conditionalFormatting>
  <conditionalFormatting sqref="Q142">
    <cfRule type="expression" dxfId="1" priority="3">
      <formula>IF(SUM(Q142) = AP142+AQ142,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9"/>
  <sheetViews>
    <sheetView workbookViewId="0">
      <selection activeCell="D46" sqref="D46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53" t="s">
        <v>111</v>
      </c>
    </row>
    <row r="2" spans="1:20" x14ac:dyDescent="0.35">
      <c r="A2" s="54" t="s">
        <v>58</v>
      </c>
      <c r="B2" s="55" t="s">
        <v>59</v>
      </c>
      <c r="C2" s="182">
        <v>46113</v>
      </c>
      <c r="D2" s="183">
        <v>46143</v>
      </c>
      <c r="E2" s="182">
        <v>46174</v>
      </c>
      <c r="F2" s="183">
        <v>46204</v>
      </c>
      <c r="G2" s="182">
        <v>46235</v>
      </c>
      <c r="H2" s="183">
        <v>46266</v>
      </c>
      <c r="I2" s="182">
        <v>46296</v>
      </c>
      <c r="J2" s="183">
        <v>46327</v>
      </c>
      <c r="K2" s="182">
        <v>46357</v>
      </c>
      <c r="L2" s="183">
        <v>46388</v>
      </c>
      <c r="M2" s="182">
        <v>46419</v>
      </c>
      <c r="N2" s="183">
        <v>46447</v>
      </c>
      <c r="O2" s="56" t="s">
        <v>60</v>
      </c>
    </row>
    <row r="3" spans="1:20" x14ac:dyDescent="0.35">
      <c r="A3" s="179" t="s">
        <v>9</v>
      </c>
      <c r="B3" s="57">
        <v>11187</v>
      </c>
      <c r="C3" s="84">
        <f>SUMIFS('2026-2027'!$I3:$I141,'2026-2027'!$A3:$A141,"&gt;="&amp;C$2,'2026-2027'!$A3:$A141,"&lt;="&amp;EOMONTH(C2,0))</f>
        <v>5593.5</v>
      </c>
      <c r="D3" s="84">
        <f>SUMIFS('2026-2027'!$I3:$I141,'2026-2027'!$A3:$A141,"&gt;="&amp;D$2,'2026-2027'!$A3:$A141,"&lt;="&amp;EOMONTH(D2,0))</f>
        <v>0</v>
      </c>
      <c r="E3" s="84">
        <f>SUMIFS('2026-2027'!$I3:$I141,'2026-2027'!$A3:$A141,"&gt;="&amp;E$2,'2026-2027'!$A3:$A141,"&lt;="&amp;EOMONTH(E2,0))</f>
        <v>0</v>
      </c>
      <c r="F3" s="84">
        <f>SUMIFS('2026-2027'!$I3:$I141,'2026-2027'!$A3:$A141,"&gt;="&amp;F$2,'2026-2027'!$A3:$A141,"&lt;="&amp;EOMONTH(F2,0))</f>
        <v>0</v>
      </c>
      <c r="G3" s="84">
        <f>SUMIFS('2026-2027'!$I3:$I141,'2026-2027'!$A3:$A141,"&gt;="&amp;G$2,'2026-2027'!$A3:$A141,"&lt;="&amp;EOMONTH(G2,0))</f>
        <v>0</v>
      </c>
      <c r="H3" s="84">
        <f>SUMIFS('2026-2027'!$I3:$I141,'2026-2027'!$A3:$A141,"&gt;="&amp;H$2,'2026-2027'!$A3:$A141,"&lt;="&amp;EOMONTH(H2,0))</f>
        <v>0</v>
      </c>
      <c r="I3" s="84">
        <f>SUMIFS('2026-2027'!$I3:$I141,'2026-2027'!$A3:$A141,"&gt;="&amp;I$2,'2026-2027'!$A3:$A141,"&lt;="&amp;EOMONTH(I2,0))</f>
        <v>0</v>
      </c>
      <c r="J3" s="84">
        <f>SUMIFS('2026-2027'!$I3:$I141,'2026-2027'!$A3:$A141,"&gt;="&amp;J$2,'2026-2027'!$A3:$A141,"&lt;="&amp;EOMONTH(J2,0))</f>
        <v>0</v>
      </c>
      <c r="K3" s="84">
        <f>SUMIFS('2026-2027'!$I3:$I141,'2026-2027'!$A3:$A141,"&gt;="&amp;K$2,'2026-2027'!$A3:$A141,"&lt;="&amp;EOMONTH(K2,0))</f>
        <v>0</v>
      </c>
      <c r="L3" s="84">
        <f>SUMIFS('2026-2027'!$I3:$I141,'2026-2027'!$A3:$A141,"&gt;="&amp;L$2,'2026-2027'!$A3:$A141,"&lt;="&amp;EOMONTH(L2,0))</f>
        <v>0</v>
      </c>
      <c r="M3" s="84">
        <f>SUMIFS('2026-2027'!$I3:$I141,'2026-2027'!$A3:$A141,"&gt;="&amp;M$2,'2026-2027'!$A3:$A141,"&lt;="&amp;EOMONTH(M2,0))</f>
        <v>0</v>
      </c>
      <c r="N3" s="84">
        <f>SUMIFS('2026-2027'!$I3:$I141,'2026-2027'!$A3:$A141,"&gt;="&amp;N$2,'2026-2027'!$A3:$A141,"&lt;="&amp;EOMONTH(N2,0))</f>
        <v>0</v>
      </c>
      <c r="O3" s="59">
        <f t="shared" ref="O3:O10" si="0">SUM(C3:N3)</f>
        <v>5593.5</v>
      </c>
    </row>
    <row r="4" spans="1:20" x14ac:dyDescent="0.35">
      <c r="A4" s="179" t="s">
        <v>40</v>
      </c>
      <c r="B4" s="57"/>
      <c r="C4" s="84">
        <f>SUMIFS('2026-2027'!$H3:$H141,'2026-2027'!$A3:$A141,"&gt;="&amp;C$2,'2026-2027'!$A3:$A141,"&lt;="&amp;EOMONTH(C2,0))</f>
        <v>6.31</v>
      </c>
      <c r="D4" s="84">
        <f>SUMIFS('2026-2027'!$H3:$H141,'2026-2027'!$A3:$A141,"&gt;="&amp;D2,'2026-2027'!$A3:$A141,"&lt;="&amp;EOMONTH(D2,0))</f>
        <v>0</v>
      </c>
      <c r="E4" s="84">
        <f>SUMIFS('2026-2027'!$H3:$H141,'2026-2027'!$A3:$A141,"&gt;="&amp;E2,'2026-2027'!$A3:$A141,"&lt;="&amp;EOMONTH(E2,0))</f>
        <v>0</v>
      </c>
      <c r="F4" s="84">
        <f>SUMIFS('2026-2027'!$H3:$H141,'2026-2027'!$A3:$A141,"&gt;="&amp;F2,'2026-2027'!$A3:$A141,"&lt;="&amp;EOMONTH(F2,0))</f>
        <v>0</v>
      </c>
      <c r="G4" s="84">
        <f>SUMIFS('2026-2027'!$H3:$H141,'2026-2027'!$A3:$A141,"&gt;="&amp;G2,'2026-2027'!$A3:$A141,"&lt;="&amp;EOMONTH(G2,0))</f>
        <v>0</v>
      </c>
      <c r="H4" s="84">
        <f>SUMIFS('2026-2027'!$H3:$H141,'2026-2027'!$A3:$A141,"&gt;="&amp;H2,'2026-2027'!$A3:$A141,"&lt;="&amp;EOMONTH(H2,0))</f>
        <v>0</v>
      </c>
      <c r="I4" s="84">
        <f>SUMIFS('2026-2027'!$H3:$H141,'2026-2027'!$A3:$A141,"&gt;="&amp;I2,'2026-2027'!$A3:$A141,"&lt;="&amp;EOMONTH(I2,0))</f>
        <v>0</v>
      </c>
      <c r="J4" s="84">
        <f>SUMIFS('2026-2027'!$H3:$H141,'2026-2027'!$A3:$A141,"&gt;="&amp;J2,'2026-2027'!$A3:$A141,"&lt;="&amp;EOMONTH(J2,0))</f>
        <v>0</v>
      </c>
      <c r="K4" s="84">
        <f>SUMIFS('2026-2027'!$H3:$H141,'2026-2027'!$A3:$A141,"&gt;="&amp;K2,'2026-2027'!$A3:$A141,"&lt;="&amp;EOMONTH(K2,0))</f>
        <v>0</v>
      </c>
      <c r="L4" s="84">
        <f>SUMIFS('2026-2027'!$H3:$H141,'2026-2027'!$A3:$A141,"&gt;="&amp;L2,'2026-2027'!$A3:$A141,"&lt;="&amp;EOMONTH(L2,0))</f>
        <v>0</v>
      </c>
      <c r="M4" s="84">
        <f>SUMIFS('2026-2027'!$H3:$H141,'2026-2027'!$A3:$A141,"&gt;="&amp;M2,'2026-2027'!$A3:$A141,"&lt;="&amp;EOMONTH(M2,0))</f>
        <v>0</v>
      </c>
      <c r="N4" s="84">
        <f>SUMIFS('2026-2027'!$H3:$H141,'2026-2027'!$A3:$A141,"&gt;="&amp;N2,'2026-2027'!$A3:$A141,"&lt;="&amp;EOMONTH(N2,0))</f>
        <v>0</v>
      </c>
      <c r="O4" s="59">
        <f t="shared" si="0"/>
        <v>6.31</v>
      </c>
    </row>
    <row r="5" spans="1:20" x14ac:dyDescent="0.35">
      <c r="A5" s="179" t="s">
        <v>11</v>
      </c>
      <c r="B5" s="57"/>
      <c r="C5" s="84">
        <f>SUMIFS('2026-2027'!$K3:$K141,'2026-2027'!$A3:$A141,"&gt;="&amp;C$2,'2026-2027'!$A3:$A141,"&lt;="&amp;EOMONTH(C2,0))</f>
        <v>0</v>
      </c>
      <c r="D5" s="84">
        <f>SUMIFS('2026-2027'!$K3:$K141,'2026-2027'!$A3:$A141,"&gt;="&amp;D$2,'2026-2027'!$A3:$A141,"&lt;="&amp;EOMONTH(D2,0))</f>
        <v>0</v>
      </c>
      <c r="E5" s="84">
        <f>SUMIFS('2026-2027'!$K3:$K141,'2026-2027'!$A3:$A141,"&gt;="&amp;E$2,'2026-2027'!$A3:$A141,"&lt;="&amp;EOMONTH(E2,0))</f>
        <v>0</v>
      </c>
      <c r="F5" s="84">
        <f>SUMIFS('2026-2027'!$K3:$K141,'2026-2027'!$A3:$A141,"&gt;="&amp;F$2,'2026-2027'!$A3:$A141,"&lt;="&amp;EOMONTH(F2,0))</f>
        <v>0</v>
      </c>
      <c r="G5" s="84">
        <f>SUMIFS('2026-2027'!$K3:$K141,'2026-2027'!$A3:$A141,"&gt;="&amp;G$2,'2026-2027'!$A3:$A141,"&lt;="&amp;EOMONTH(G2,0))</f>
        <v>0</v>
      </c>
      <c r="H5" s="84">
        <f>SUMIFS('2026-2027'!$K3:$K141,'2026-2027'!$A3:$A141,"&gt;="&amp;H$2,'2026-2027'!$A3:$A141,"&lt;="&amp;EOMONTH(H2,0))</f>
        <v>0</v>
      </c>
      <c r="I5" s="84">
        <f>SUMIFS('2026-2027'!$K3:$K141,'2026-2027'!$A3:$A141,"&gt;="&amp;I$2,'2026-2027'!$A3:$A141,"&lt;="&amp;EOMONTH(I2,0))</f>
        <v>0</v>
      </c>
      <c r="J5" s="84">
        <f>SUMIFS('2026-2027'!$K3:$K141,'2026-2027'!$A3:$A141,"&gt;="&amp;J$2,'2026-2027'!$A3:$A141,"&lt;="&amp;EOMONTH(J2,0))</f>
        <v>0</v>
      </c>
      <c r="K5" s="84">
        <f>SUMIFS('2026-2027'!$K3:$K141,'2026-2027'!$A3:$A141,"&gt;="&amp;K$2,'2026-2027'!$A3:$A141,"&lt;="&amp;EOMONTH(K2,0))</f>
        <v>0</v>
      </c>
      <c r="L5" s="84">
        <f>SUMIFS('2026-2027'!$K3:$K141,'2026-2027'!$A3:$A141,"&gt;="&amp;L$2,'2026-2027'!$A3:$A141,"&lt;="&amp;EOMONTH(L2,0))</f>
        <v>0</v>
      </c>
      <c r="M5" s="84">
        <f>SUMIFS('2026-2027'!$K3:$K141,'2026-2027'!$A3:$A141,"&gt;="&amp;M$2,'2026-2027'!$A3:$A141,"&lt;="&amp;EOMONTH(M2,0))</f>
        <v>0</v>
      </c>
      <c r="N5" s="84">
        <f>SUMIFS('2026-2027'!$K3:$K141,'2026-2027'!$A3:$A141,"&gt;="&amp;N$2,'2026-2027'!$A3:$A141,"&lt;="&amp;EOMONTH(N2,0))</f>
        <v>0</v>
      </c>
      <c r="O5" s="59">
        <f t="shared" si="0"/>
        <v>0</v>
      </c>
    </row>
    <row r="6" spans="1:20" x14ac:dyDescent="0.35">
      <c r="A6" s="179" t="s">
        <v>12</v>
      </c>
      <c r="B6" s="57"/>
      <c r="C6" s="84">
        <f>SUMIFS('2026-2027'!$L3:$L141,'2026-2027'!$A3:$A141,"&gt;="&amp;C$2,'2026-2027'!$A3:$A141,"&lt;="&amp;EOMONTH(C2,0))</f>
        <v>0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59">
        <f t="shared" si="0"/>
        <v>0</v>
      </c>
    </row>
    <row r="7" spans="1:20" x14ac:dyDescent="0.35">
      <c r="A7" s="179"/>
      <c r="B7" s="57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59">
        <f t="shared" si="0"/>
        <v>0</v>
      </c>
    </row>
    <row r="8" spans="1:20" x14ac:dyDescent="0.35">
      <c r="A8" s="179"/>
      <c r="B8" s="57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59">
        <f t="shared" si="0"/>
        <v>0</v>
      </c>
    </row>
    <row r="9" spans="1:20" x14ac:dyDescent="0.35">
      <c r="A9" s="179"/>
      <c r="B9" s="57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59">
        <f t="shared" si="0"/>
        <v>0</v>
      </c>
    </row>
    <row r="10" spans="1:20" ht="15" customHeight="1" thickBot="1" x14ac:dyDescent="0.4">
      <c r="A10" s="179" t="s">
        <v>10</v>
      </c>
      <c r="B10" s="57">
        <v>0</v>
      </c>
      <c r="C10" s="84">
        <f>SUMIFS('2026-2027'!$J3:$J141,'2026-2027'!$A3:$A141,"&gt;="&amp;C$2,'2026-2027'!$A3:$A141,"&lt;="&amp;EOMONTH(C2,0))</f>
        <v>0</v>
      </c>
      <c r="D10" s="84">
        <f>SUMIFS('2026-2027'!$J3:$J141,'2026-2027'!$A3:$A141,"&gt;="&amp;D$2,'2026-2027'!$A3:$A141,"&lt;="&amp;EOMONTH(D2,0))</f>
        <v>0</v>
      </c>
      <c r="E10" s="84">
        <f>SUMIFS('2026-2027'!$J3:$J141,'2026-2027'!$A3:$A141,"&gt;="&amp;E$2,'2026-2027'!$A3:$A141,"&lt;="&amp;EOMONTH(E2,0))</f>
        <v>0</v>
      </c>
      <c r="F10" s="84">
        <f>SUMIFS('2026-2027'!$J3:$J141,'2026-2027'!$A3:$A141,"&gt;="&amp;F$2,'2026-2027'!$A3:$A141,"&lt;="&amp;EOMONTH(F2,0))</f>
        <v>0</v>
      </c>
      <c r="G10" s="84">
        <f>SUMIFS('2026-2027'!$J3:$J141,'2026-2027'!$A3:$A141,"&gt;="&amp;G$2,'2026-2027'!$A3:$A141,"&lt;="&amp;EOMONTH(G2,0))</f>
        <v>0</v>
      </c>
      <c r="H10" s="84">
        <f>SUMIFS('2026-2027'!$J3:$J141,'2026-2027'!$A3:$A141,"&gt;="&amp;H$2,'2026-2027'!$A3:$A141,"&lt;="&amp;EOMONTH(H2,0))</f>
        <v>0</v>
      </c>
      <c r="I10" s="84">
        <f>SUMIFS('2026-2027'!$J3:$J141,'2026-2027'!$A3:$A141,"&gt;="&amp;I$2,'2026-2027'!$A3:$A141,"&lt;="&amp;EOMONTH(I2,0))</f>
        <v>0</v>
      </c>
      <c r="J10" s="84">
        <f>SUMIFS('2026-2027'!$J3:$J141,'2026-2027'!$A3:$A141,"&gt;="&amp;J$2,'2026-2027'!$A3:$A141,"&lt;="&amp;EOMONTH(J2,0))</f>
        <v>0</v>
      </c>
      <c r="K10" s="84">
        <f>SUMIFS('2026-2027'!$J3:$J141,'2026-2027'!$A3:$A141,"&gt;="&amp;K$2,'2026-2027'!$A3:$A141,"&lt;="&amp;EOMONTH(K2,0))</f>
        <v>0</v>
      </c>
      <c r="L10" s="84">
        <f>SUMIFS('2026-2027'!$J3:$J141,'2026-2027'!$A3:$A141,"&gt;="&amp;L$2,'2026-2027'!$A3:$A141,"&lt;="&amp;EOMONTH(L2,0))</f>
        <v>0</v>
      </c>
      <c r="M10" s="84">
        <f>SUMIFS('2026-2027'!$J3:$J141,'2026-2027'!$A3:$A141,"&gt;="&amp;M$2,'2026-2027'!$A3:$A141,"&lt;="&amp;EOMONTH(M2,0))</f>
        <v>0</v>
      </c>
      <c r="N10" s="84">
        <f>SUMIFS('2026-2027'!$J3:$J141,'2026-2027'!$A3:$A141,"&gt;="&amp;N$2,'2026-2027'!$A3:$A141,"&lt;="&amp;EOMONTH(N2,0))</f>
        <v>0</v>
      </c>
      <c r="O10" s="59">
        <f t="shared" si="0"/>
        <v>0</v>
      </c>
    </row>
    <row r="11" spans="1:20" ht="15" thickBot="1" x14ac:dyDescent="0.4">
      <c r="A11" s="179"/>
      <c r="B11" s="60"/>
      <c r="C11" s="61"/>
      <c r="D11" s="58"/>
      <c r="E11" s="58"/>
      <c r="F11" s="58"/>
      <c r="G11" s="58"/>
      <c r="H11" s="58"/>
      <c r="I11" s="58"/>
      <c r="J11" s="58"/>
      <c r="K11" s="58"/>
      <c r="L11" s="62"/>
      <c r="M11" s="213" t="s">
        <v>61</v>
      </c>
      <c r="N11" s="214"/>
      <c r="O11" s="78">
        <f>SUM(O3:O10)</f>
        <v>5599.81</v>
      </c>
    </row>
    <row r="12" spans="1:20" x14ac:dyDescent="0.35">
      <c r="A12" s="178"/>
      <c r="B12" s="63"/>
      <c r="C12" s="61"/>
      <c r="D12" s="58"/>
      <c r="E12" s="58"/>
      <c r="F12" s="58"/>
      <c r="G12" s="58"/>
      <c r="H12" s="58"/>
      <c r="I12" s="58"/>
      <c r="J12" s="58"/>
      <c r="K12" s="58"/>
      <c r="L12" s="58"/>
      <c r="M12" s="64"/>
      <c r="N12" s="64"/>
      <c r="O12" s="59"/>
    </row>
    <row r="13" spans="1:20" ht="15" thickBot="1" x14ac:dyDescent="0.4">
      <c r="A13" s="65" t="s">
        <v>62</v>
      </c>
      <c r="B13" s="55" t="s">
        <v>59</v>
      </c>
      <c r="C13" s="167">
        <v>45383</v>
      </c>
      <c r="D13" s="168">
        <v>45413</v>
      </c>
      <c r="E13" s="167">
        <v>45444</v>
      </c>
      <c r="F13" s="168">
        <v>45474</v>
      </c>
      <c r="G13" s="167">
        <v>45505</v>
      </c>
      <c r="H13" s="168">
        <v>45536</v>
      </c>
      <c r="I13" s="167">
        <v>45566</v>
      </c>
      <c r="J13" s="168">
        <v>45597</v>
      </c>
      <c r="K13" s="167">
        <v>45627</v>
      </c>
      <c r="L13" s="168">
        <v>45658</v>
      </c>
      <c r="M13" s="167">
        <v>45689</v>
      </c>
      <c r="N13" s="168">
        <v>45717</v>
      </c>
      <c r="O13" s="66" t="s">
        <v>60</v>
      </c>
      <c r="P13" s="67" t="s">
        <v>63</v>
      </c>
      <c r="Q13" s="89" t="s">
        <v>64</v>
      </c>
      <c r="R13" s="155" t="s">
        <v>112</v>
      </c>
      <c r="S13" s="155" t="s">
        <v>65</v>
      </c>
    </row>
    <row r="14" spans="1:20" ht="15" customHeight="1" thickBot="1" x14ac:dyDescent="0.4">
      <c r="A14" s="68" t="s">
        <v>66</v>
      </c>
      <c r="B14" s="69">
        <v>5000</v>
      </c>
      <c r="C14" s="85">
        <f>SUMIFS('2026-2027'!$R3:$R141,'2026-2027'!$A3:$A141,"&gt;="&amp;C$2,'2026-2027'!$A3:$A141,"&lt;="&amp;EOMONTH(C2,0))</f>
        <v>363.7</v>
      </c>
      <c r="D14" s="85">
        <f>SUMIFS('2026-2027'!$R3:$R141,'2026-2027'!$A3:$A141,"&gt;="&amp;D$2,'2026-2027'!$A3:$A141,"&lt;="&amp;EOMONTH(D2,0))</f>
        <v>0</v>
      </c>
      <c r="E14" s="85">
        <f>SUMIFS('2026-2027'!$R3:$R141,'2026-2027'!$A3:$A141,"&gt;="&amp;E$2,'2026-2027'!$A3:$A141,"&lt;="&amp;EOMONTH(E2,0))</f>
        <v>0</v>
      </c>
      <c r="F14" s="85">
        <f>SUMIFS('2026-2027'!$R3:$R141,'2026-2027'!$A3:$A141,"&gt;="&amp;F$2,'2026-2027'!$A3:$A141,"&lt;="&amp;EOMONTH(F2,0))</f>
        <v>0</v>
      </c>
      <c r="G14" s="85">
        <f>SUMIFS('2026-2027'!$R3:$R141,'2026-2027'!$A3:$A141,"&gt;="&amp;G$2,'2026-2027'!$A3:$A141,"&lt;="&amp;EOMONTH(G2,0))</f>
        <v>0</v>
      </c>
      <c r="H14" s="85">
        <f>SUMIFS('2026-2027'!$R3:$R141,'2026-2027'!$A3:$A141,"&gt;="&amp;H$2,'2026-2027'!$A3:$A141,"&lt;="&amp;EOMONTH(H2,0))</f>
        <v>0</v>
      </c>
      <c r="I14" s="85">
        <f>SUMIFS('2026-2027'!$R3:$R141,'2026-2027'!$A3:$A141,"&gt;="&amp;I$2,'2026-2027'!$A3:$A141,"&lt;="&amp;EOMONTH(I2,0))</f>
        <v>0</v>
      </c>
      <c r="J14" s="85">
        <f>SUMIFS('2026-2027'!$R3:$R141,'2026-2027'!$A3:$A141,"&gt;="&amp;J$2,'2026-2027'!$A3:$A141,"&lt;="&amp;EOMONTH(J2,0))</f>
        <v>0</v>
      </c>
      <c r="K14" s="85">
        <f>SUMIFS('2026-2027'!$R3:$R141,'2026-2027'!$A3:$A141,"&gt;="&amp;K$2,'2026-2027'!$A3:$A141,"&lt;="&amp;EOMONTH(K2,0))</f>
        <v>0</v>
      </c>
      <c r="L14" s="85">
        <f>SUMIFS('2026-2027'!$R3:$R141,'2026-2027'!$A3:$A141,"&gt;="&amp;L$2,'2026-2027'!$A3:$A141,"&lt;="&amp;EOMONTH(L2,0))</f>
        <v>0</v>
      </c>
      <c r="M14" s="85">
        <f>SUMIFS('2026-2027'!$R3:$R141,'2026-2027'!$A3:$A141,"&gt;="&amp;M$2,'2026-2027'!$A3:$A141,"&lt;="&amp;EOMONTH(M2,0))</f>
        <v>0</v>
      </c>
      <c r="N14" s="85">
        <f>SUMIFS('2026-2027'!$R3:$R141,'2026-2027'!$A3:$A141,"&gt;="&amp;N$2,'2026-2027'!$A3:$A141,"&lt;="&amp;EOMONTH(N2,0))</f>
        <v>0</v>
      </c>
      <c r="O14" s="59">
        <f>SUM(C14:N14)</f>
        <v>363.7</v>
      </c>
      <c r="P14" s="70">
        <f>B14-O14</f>
        <v>4636.3</v>
      </c>
      <c r="Q14" s="90"/>
      <c r="R14" s="156">
        <v>0</v>
      </c>
      <c r="S14" s="156">
        <f>SUM(P14:R14)</f>
        <v>4636.3</v>
      </c>
    </row>
    <row r="15" spans="1:20" ht="15" customHeight="1" thickBot="1" x14ac:dyDescent="0.4">
      <c r="A15" s="68" t="s">
        <v>16</v>
      </c>
      <c r="B15" s="69">
        <v>100</v>
      </c>
      <c r="C15" s="85">
        <f>SUMIFS('2026-2027'!$S3:$S141,'2026-2027'!$A3:$A141,"&gt;="&amp;C$2,'2026-2027'!$A3:$A141,"&lt;="&amp;EOMONTH(C2,0))</f>
        <v>0</v>
      </c>
      <c r="D15" s="85">
        <f>SUMIFS('2026-2027'!$S3:$S141,'2026-2027'!$A3:$A141,"&gt;="&amp;D$2,'2026-2027'!$A3:$A141,"&lt;="&amp;EOMONTH(D2,0))</f>
        <v>0</v>
      </c>
      <c r="E15" s="85">
        <f>SUMIFS('2026-2027'!$S3:$S141,'2026-2027'!$A3:$A141,"&gt;="&amp;E$2,'2026-2027'!$A3:$A141,"&lt;="&amp;EOMONTH(E2,0))</f>
        <v>0</v>
      </c>
      <c r="F15" s="85">
        <f>SUMIFS('2026-2027'!$S3:$S141,'2026-2027'!$A3:$A141,"&gt;="&amp;F$2,'2026-2027'!$A3:$A141,"&lt;="&amp;EOMONTH(F2,0))</f>
        <v>0</v>
      </c>
      <c r="G15" s="85">
        <f>SUMIFS('2026-2027'!$S3:$S141,'2026-2027'!$A3:$A141,"&gt;="&amp;G$2,'2026-2027'!$A3:$A141,"&lt;="&amp;EOMONTH(G2,0))</f>
        <v>0</v>
      </c>
      <c r="H15" s="85">
        <f>SUMIFS('2026-2027'!$S3:$S141,'2026-2027'!$A3:$A141,"&gt;="&amp;H$2,'2026-2027'!$A3:$A141,"&lt;="&amp;EOMONTH(H2,0))</f>
        <v>0</v>
      </c>
      <c r="I15" s="85">
        <f>SUMIFS('2026-2027'!$S3:$S141,'2026-2027'!$A3:$A141,"&gt;="&amp;I$2,'2026-2027'!$A3:$A141,"&lt;="&amp;EOMONTH(I2,0))</f>
        <v>0</v>
      </c>
      <c r="J15" s="85">
        <f>SUMIFS('2026-2027'!$S3:$S141,'2026-2027'!$A3:$A141,"&gt;="&amp;J$2,'2026-2027'!$A3:$A141,"&lt;="&amp;EOMONTH(J2,0))</f>
        <v>0</v>
      </c>
      <c r="K15" s="85">
        <f>SUMIFS('2026-2027'!$S3:$S141,'2026-2027'!$A3:$A141,"&gt;="&amp;K$2,'2026-2027'!$A3:$A141,"&lt;="&amp;EOMONTH(K2,0))</f>
        <v>0</v>
      </c>
      <c r="L15" s="85">
        <f>SUMIFS('2026-2027'!$S3:$S141,'2026-2027'!$A3:$A141,"&gt;="&amp;L$2,'2026-2027'!$A3:$A141,"&lt;="&amp;EOMONTH(L2,0))</f>
        <v>0</v>
      </c>
      <c r="M15" s="85">
        <f>SUMIFS('2026-2027'!$S3:$S141,'2026-2027'!$A3:$A141,"&gt;="&amp;M$2,'2026-2027'!$A3:$A141,"&lt;="&amp;EOMONTH(M2,0))</f>
        <v>0</v>
      </c>
      <c r="N15" s="85">
        <f>SUMIFS('2026-2027'!$S3:$S141,'2026-2027'!$A3:$A141,"&gt;="&amp;N$2,'2026-2027'!$A3:$A141,"&lt;="&amp;EOMONTH(N2,0))</f>
        <v>0</v>
      </c>
      <c r="O15" s="59">
        <f t="shared" ref="O15:O35" si="1">SUM(C15:N15)</f>
        <v>0</v>
      </c>
      <c r="P15" s="70">
        <f t="shared" ref="P15:P35" si="2">B15-O15</f>
        <v>100</v>
      </c>
      <c r="Q15" s="90"/>
      <c r="R15" s="156">
        <v>967.8900000000001</v>
      </c>
      <c r="S15" s="156">
        <f t="shared" ref="S15:S35" si="3">SUM(P15:R15)</f>
        <v>1067.8900000000001</v>
      </c>
    </row>
    <row r="16" spans="1:20" ht="15" customHeight="1" thickBot="1" x14ac:dyDescent="0.4">
      <c r="A16" s="68" t="s">
        <v>17</v>
      </c>
      <c r="B16" s="69">
        <v>200</v>
      </c>
      <c r="C16" s="85">
        <f>SUMIFS('2026-2027'!$T3:$T141,'2026-2027'!$A3:$A141,"&gt;="&amp;C$2,'2026-2027'!$A3:$A141,"&lt;="&amp;EOMONTH(C2,0))</f>
        <v>0</v>
      </c>
      <c r="D16" s="85">
        <f>SUMIFS('2026-2027'!$T3:$T141,'2026-2027'!$A3:$A141,"&gt;="&amp;D$2,'2026-2027'!$A3:$A141,"&lt;="&amp;EOMONTH(D2,0))</f>
        <v>0</v>
      </c>
      <c r="E16" s="85">
        <f>SUMIFS('2026-2027'!$T3:$T141,'2026-2027'!$A3:$A141,"&gt;="&amp;E$2,'2026-2027'!$A3:$A141,"&lt;="&amp;EOMONTH(E2,0))</f>
        <v>0</v>
      </c>
      <c r="F16" s="85">
        <f>SUMIFS('2026-2027'!$T3:$T141,'2026-2027'!$A3:$A141,"&gt;="&amp;F$2,'2026-2027'!$A3:$A141,"&lt;="&amp;EOMONTH(F2,0))</f>
        <v>0</v>
      </c>
      <c r="G16" s="85">
        <f>SUMIFS('2026-2027'!$T3:$T141,'2026-2027'!$A3:$A141,"&gt;="&amp;G$2,'2026-2027'!$A3:$A141,"&lt;="&amp;EOMONTH(G2,0))</f>
        <v>0</v>
      </c>
      <c r="H16" s="85">
        <f>SUMIFS('2026-2027'!$T3:$T141,'2026-2027'!$A3:$A141,"&gt;="&amp;H$2,'2026-2027'!$A3:$A141,"&lt;="&amp;EOMONTH(H2,0))</f>
        <v>0</v>
      </c>
      <c r="I16" s="85">
        <f>SUMIFS('2026-2027'!$T3:$T141,'2026-2027'!$A3:$A141,"&gt;="&amp;I$2,'2026-2027'!$A3:$A141,"&lt;="&amp;EOMONTH(I2,0))</f>
        <v>0</v>
      </c>
      <c r="J16" s="85">
        <f>SUMIFS('2026-2027'!$T3:$T141,'2026-2027'!$A3:$A141,"&gt;="&amp;J$2,'2026-2027'!$A3:$A141,"&lt;="&amp;EOMONTH(J2,0))</f>
        <v>0</v>
      </c>
      <c r="K16" s="85">
        <f>SUMIFS('2026-2027'!$T3:$T141,'2026-2027'!$A3:$A141,"&gt;="&amp;K$2,'2026-2027'!$A3:$A141,"&lt;="&amp;EOMONTH(K2,0))</f>
        <v>0</v>
      </c>
      <c r="L16" s="85">
        <f>SUMIFS('2026-2027'!$T3:$T141,'2026-2027'!$A3:$A141,"&gt;="&amp;L$2,'2026-2027'!$A3:$A141,"&lt;="&amp;EOMONTH(L2,0))</f>
        <v>0</v>
      </c>
      <c r="M16" s="85">
        <f>SUMIFS('2026-2027'!$T3:$T141,'2026-2027'!$A3:$A141,"&gt;="&amp;M$2,'2026-2027'!$A3:$A141,"&lt;="&amp;EOMONTH(M2,0))</f>
        <v>0</v>
      </c>
      <c r="N16" s="85">
        <f>SUMIFS('2026-2027'!$T3:$T141,'2026-2027'!$A3:$A141,"&gt;="&amp;N$2,'2026-2027'!$A3:$A141,"&lt;="&amp;EOMONTH(N2,0))</f>
        <v>0</v>
      </c>
      <c r="O16" s="59">
        <f t="shared" si="1"/>
        <v>0</v>
      </c>
      <c r="P16" s="70">
        <f t="shared" si="2"/>
        <v>200</v>
      </c>
      <c r="Q16" s="90"/>
      <c r="R16" s="156">
        <v>200</v>
      </c>
      <c r="S16" s="156">
        <f t="shared" si="3"/>
        <v>400</v>
      </c>
      <c r="T16" t="s">
        <v>67</v>
      </c>
    </row>
    <row r="17" spans="1:19" ht="15" customHeight="1" thickBot="1" x14ac:dyDescent="0.4">
      <c r="A17" s="68" t="s">
        <v>18</v>
      </c>
      <c r="B17" s="69">
        <v>312</v>
      </c>
      <c r="C17" s="85">
        <f>SUMIFS('2026-2027'!$U3:$U141,'2026-2027'!$A3:$A141,"&gt;="&amp;C$2,'2026-2027'!$A3:$A141,"&lt;="&amp;EOMONTH(C2,0))</f>
        <v>26</v>
      </c>
      <c r="D17" s="85">
        <f>SUMIFS('2026-2027'!$U3:$U141,'2026-2027'!$A3:$A141,"&gt;="&amp;D$2,'2026-2027'!$A3:$A141,"&lt;="&amp;EOMONTH(D2,0))</f>
        <v>0</v>
      </c>
      <c r="E17" s="85">
        <f>SUMIFS('2026-2027'!$U3:$U141,'2026-2027'!$A3:$A141,"&gt;="&amp;E$2,'2026-2027'!$A3:$A141,"&lt;="&amp;EOMONTH(E2,0))</f>
        <v>0</v>
      </c>
      <c r="F17" s="85">
        <f>SUMIFS('2026-2027'!$U3:$U141,'2026-2027'!$A3:$A141,"&gt;="&amp;F$2,'2026-2027'!$A3:$A141,"&lt;="&amp;EOMONTH(F2,0))</f>
        <v>0</v>
      </c>
      <c r="G17" s="85">
        <f>SUMIFS('2026-2027'!$U3:$U141,'2026-2027'!$A3:$A141,"&gt;="&amp;G$2,'2026-2027'!$A3:$A141,"&lt;="&amp;EOMONTH(G2,0))</f>
        <v>0</v>
      </c>
      <c r="H17" s="85">
        <f>SUMIFS('2026-2027'!$U3:$U141,'2026-2027'!$A3:$A141,"&gt;="&amp;H$2,'2026-2027'!$A3:$A141,"&lt;="&amp;EOMONTH(H2,0))</f>
        <v>0</v>
      </c>
      <c r="I17" s="85">
        <f>SUMIFS('2026-2027'!$U3:$U141,'2026-2027'!$A3:$A141,"&gt;="&amp;I$2,'2026-2027'!$A3:$A141,"&lt;="&amp;EOMONTH(I2,0))</f>
        <v>0</v>
      </c>
      <c r="J17" s="85">
        <f>SUMIFS('2026-2027'!$U3:$U141,'2026-2027'!$A3:$A141,"&gt;="&amp;J$2,'2026-2027'!$A3:$A141,"&lt;="&amp;EOMONTH(J2,0))</f>
        <v>0</v>
      </c>
      <c r="K17" s="85">
        <f>SUMIFS('2026-2027'!$U3:$U141,'2026-2027'!$A3:$A141,"&gt;="&amp;K$2,'2026-2027'!$A3:$A141,"&lt;="&amp;EOMONTH(K2,0))</f>
        <v>0</v>
      </c>
      <c r="L17" s="85">
        <f>SUMIFS('2026-2027'!$U3:$U141,'2026-2027'!$A3:$A141,"&gt;="&amp;L$2,'2026-2027'!$A3:$A141,"&lt;="&amp;EOMONTH(L2,0))</f>
        <v>0</v>
      </c>
      <c r="M17" s="85">
        <f>SUMIFS('2026-2027'!$U3:$U141,'2026-2027'!$A3:$A141,"&gt;="&amp;M$2,'2026-2027'!$A3:$A141,"&lt;="&amp;EOMONTH(M2,0))</f>
        <v>0</v>
      </c>
      <c r="N17" s="85">
        <f>SUMIFS('2026-2027'!$U3:$U141,'2026-2027'!$A3:$A141,"&gt;="&amp;N$2,'2026-2027'!$A3:$A141,"&lt;="&amp;EOMONTH(N2,0))</f>
        <v>0</v>
      </c>
      <c r="O17" s="59">
        <f t="shared" si="1"/>
        <v>26</v>
      </c>
      <c r="P17" s="70">
        <f t="shared" si="2"/>
        <v>286</v>
      </c>
      <c r="Q17" s="90"/>
      <c r="R17" s="156">
        <v>0</v>
      </c>
      <c r="S17" s="156">
        <f t="shared" si="3"/>
        <v>286</v>
      </c>
    </row>
    <row r="18" spans="1:19" ht="15" customHeight="1" thickBot="1" x14ac:dyDescent="0.4">
      <c r="A18" s="68" t="s">
        <v>19</v>
      </c>
      <c r="B18" s="69">
        <v>180</v>
      </c>
      <c r="C18" s="85">
        <f>SUMIFS('2026-2027'!$V3:$V141,'2026-2027'!$A3:$A141,"&gt;="&amp;C$2,'2026-2027'!$A3:$A141,"&lt;="&amp;EOMONTH(C2,0))</f>
        <v>2.0499999999999998</v>
      </c>
      <c r="D18" s="85">
        <f>SUMIFS('2026-2027'!$V3:$V141,'2026-2027'!$A3:$A141,"&gt;="&amp;D$2,'2026-2027'!$A3:$A141,"&lt;="&amp;EOMONTH(D2,0))</f>
        <v>0</v>
      </c>
      <c r="E18" s="85">
        <f>SUMIFS('2026-2027'!$V3:$V141,'2026-2027'!$A3:$A141,"&gt;="&amp;E$2,'2026-2027'!$A3:$A141,"&lt;="&amp;EOMONTH(E2,0))</f>
        <v>0</v>
      </c>
      <c r="F18" s="85">
        <f>SUMIFS('2026-2027'!$V3:$V141,'2026-2027'!$A3:$A141,"&gt;="&amp;F$2,'2026-2027'!$A3:$A141,"&lt;="&amp;EOMONTH(F2,0))</f>
        <v>0</v>
      </c>
      <c r="G18" s="85">
        <f>SUMIFS('2026-2027'!$V3:$V141,'2026-2027'!$A3:$A141,"&gt;="&amp;G$2,'2026-2027'!$A3:$A141,"&lt;="&amp;EOMONTH(G2,0))</f>
        <v>0</v>
      </c>
      <c r="H18" s="85">
        <f>SUMIFS('2026-2027'!$V3:$V141,'2026-2027'!$A3:$A141,"&gt;="&amp;H$2,'2026-2027'!$A3:$A141,"&lt;="&amp;EOMONTH(H2,0))</f>
        <v>0</v>
      </c>
      <c r="I18" s="85">
        <f>SUMIFS('2026-2027'!$V3:$V141,'2026-2027'!$A3:$A141,"&gt;="&amp;I$2,'2026-2027'!$A3:$A141,"&lt;="&amp;EOMONTH(I2,0))</f>
        <v>0</v>
      </c>
      <c r="J18" s="85">
        <f>SUMIFS('2026-2027'!$V3:$V141,'2026-2027'!$A3:$A141,"&gt;="&amp;J$2,'2026-2027'!$A3:$A141,"&lt;="&amp;EOMONTH(J2,0))</f>
        <v>0</v>
      </c>
      <c r="K18" s="85">
        <f>SUMIFS('2026-2027'!$V3:$V141,'2026-2027'!$A3:$A141,"&gt;="&amp;K$2,'2026-2027'!$A3:$A141,"&lt;="&amp;EOMONTH(K2,0))</f>
        <v>0</v>
      </c>
      <c r="L18" s="85">
        <f>SUMIFS('2026-2027'!$V3:$V141,'2026-2027'!$A3:$A141,"&gt;="&amp;L$2,'2026-2027'!$A3:$A141,"&lt;="&amp;EOMONTH(L2,0))</f>
        <v>0</v>
      </c>
      <c r="M18" s="85">
        <f>SUMIFS('2026-2027'!$V3:$V141,'2026-2027'!$A3:$A141,"&gt;="&amp;M$2,'2026-2027'!$A3:$A141,"&lt;="&amp;EOMONTH(M2,0))</f>
        <v>0</v>
      </c>
      <c r="N18" s="85">
        <f>SUMIFS('2026-2027'!$V3:$V141,'2026-2027'!$A3:$A141,"&gt;="&amp;N$2,'2026-2027'!$A3:$A141,"&lt;="&amp;EOMONTH(N2,0))</f>
        <v>0</v>
      </c>
      <c r="O18" s="59">
        <f t="shared" si="1"/>
        <v>2.0499999999999998</v>
      </c>
      <c r="P18" s="70">
        <f t="shared" si="2"/>
        <v>177.95</v>
      </c>
      <c r="Q18" s="90"/>
      <c r="R18" s="156">
        <v>255.53000000000006</v>
      </c>
      <c r="S18" s="156">
        <f t="shared" si="3"/>
        <v>433.48</v>
      </c>
    </row>
    <row r="19" spans="1:19" ht="15" customHeight="1" thickBot="1" x14ac:dyDescent="0.4">
      <c r="A19" s="68" t="s">
        <v>20</v>
      </c>
      <c r="B19" s="69">
        <v>50</v>
      </c>
      <c r="C19" s="85">
        <f>SUMIFS('2026-2027'!$W3:$W141,'2026-2027'!$A3:$A141,"&gt;="&amp;C$2,'2026-2027'!$A3:$A141,"&lt;="&amp;EOMONTH(C2,0))</f>
        <v>0</v>
      </c>
      <c r="D19" s="85">
        <f>SUMIFS('2026-2027'!$W3:$W141,'2026-2027'!$A3:$A141,"&gt;="&amp;D$2,'2026-2027'!$A3:$A141,"&lt;="&amp;EOMONTH(D2,0))</f>
        <v>0</v>
      </c>
      <c r="E19" s="85">
        <f>SUMIFS('2026-2027'!$W3:$W141,'2026-2027'!$A3:$A141,"&gt;="&amp;E$2,'2026-2027'!$A3:$A141,"&lt;="&amp;EOMONTH(E2,0))</f>
        <v>0</v>
      </c>
      <c r="F19" s="85">
        <f>SUMIFS('2026-2027'!$W3:$W141,'2026-2027'!$A3:$A141,"&gt;="&amp;F$2,'2026-2027'!$A3:$A141,"&lt;="&amp;EOMONTH(F2,0))</f>
        <v>0</v>
      </c>
      <c r="G19" s="85">
        <f>SUMIFS('2026-2027'!$W3:$W141,'2026-2027'!$A3:$A141,"&gt;="&amp;G$2,'2026-2027'!$A3:$A141,"&lt;="&amp;EOMONTH(G2,0))</f>
        <v>0</v>
      </c>
      <c r="H19" s="85">
        <f>SUMIFS('2026-2027'!$W3:$W141,'2026-2027'!$A3:$A141,"&gt;="&amp;H$2,'2026-2027'!$A3:$A141,"&lt;="&amp;EOMONTH(H2,0))</f>
        <v>0</v>
      </c>
      <c r="I19" s="85">
        <f>SUMIFS('2026-2027'!$W3:$W141,'2026-2027'!$A3:$A141,"&gt;="&amp;I$2,'2026-2027'!$A3:$A141,"&lt;="&amp;EOMONTH(I2,0))</f>
        <v>0</v>
      </c>
      <c r="J19" s="85">
        <f>SUMIFS('2026-2027'!$W3:$W141,'2026-2027'!$A3:$A141,"&gt;="&amp;J$2,'2026-2027'!$A3:$A141,"&lt;="&amp;EOMONTH(J2,0))</f>
        <v>0</v>
      </c>
      <c r="K19" s="85">
        <f>SUMIFS('2026-2027'!$W3:$W141,'2026-2027'!$A3:$A141,"&gt;="&amp;K$2,'2026-2027'!$A3:$A141,"&lt;="&amp;EOMONTH(K2,0))</f>
        <v>0</v>
      </c>
      <c r="L19" s="85">
        <f>SUMIFS('2026-2027'!$W3:$W141,'2026-2027'!$A3:$A141,"&gt;="&amp;L$2,'2026-2027'!$A3:$A141,"&lt;="&amp;EOMONTH(L2,0))</f>
        <v>0</v>
      </c>
      <c r="M19" s="85">
        <f>SUMIFS('2026-2027'!$W3:$W141,'2026-2027'!$A3:$A141,"&gt;="&amp;M$2,'2026-2027'!$A3:$A141,"&lt;="&amp;EOMONTH(M2,0))</f>
        <v>0</v>
      </c>
      <c r="N19" s="85">
        <f>SUMIFS('2026-2027'!$W3:$W141,'2026-2027'!$A3:$A141,"&gt;="&amp;N$2,'2026-2027'!$A3:$A141,"&lt;="&amp;EOMONTH(N2,0))</f>
        <v>0</v>
      </c>
      <c r="O19" s="59">
        <f t="shared" si="1"/>
        <v>0</v>
      </c>
      <c r="P19" s="70">
        <f t="shared" si="2"/>
        <v>50</v>
      </c>
      <c r="Q19" s="90"/>
      <c r="R19" s="156">
        <v>235.82</v>
      </c>
      <c r="S19" s="156">
        <f t="shared" si="3"/>
        <v>285.82</v>
      </c>
    </row>
    <row r="20" spans="1:19" ht="15" customHeight="1" thickBot="1" x14ac:dyDescent="0.4">
      <c r="A20" s="72" t="s">
        <v>21</v>
      </c>
      <c r="B20" s="69">
        <v>50</v>
      </c>
      <c r="C20" s="85">
        <f>SUMIFS('2026-2027'!$X3:$X141,'2026-2027'!$A3:$A141,"&gt;="&amp;C$2,'2026-2027'!$A3:$A141,"&lt;="&amp;EOMONTH(C2,0))</f>
        <v>0</v>
      </c>
      <c r="D20" s="85">
        <f>SUMIFS('2026-2027'!$X3:$X141,'2026-2027'!$A3:$A141,"&gt;="&amp;D$2,'2026-2027'!$A3:$A141,"&lt;="&amp;EOMONTH(D2,0))</f>
        <v>0</v>
      </c>
      <c r="E20" s="85">
        <f>SUMIFS('2026-2027'!$X3:$X141,'2026-2027'!$A3:$A141,"&gt;="&amp;E$2,'2026-2027'!$A3:$A141,"&lt;="&amp;EOMONTH(E2,0))</f>
        <v>0</v>
      </c>
      <c r="F20" s="85">
        <f>SUMIFS('2026-2027'!$X3:$X141,'2026-2027'!$A3:$A141,"&gt;="&amp;F$2,'2026-2027'!$A3:$A141,"&lt;="&amp;EOMONTH(F2,0))</f>
        <v>0</v>
      </c>
      <c r="G20" s="85">
        <f>SUMIFS('2026-2027'!$X3:$X141,'2026-2027'!$A3:$A141,"&gt;="&amp;G$2,'2026-2027'!$A3:$A141,"&lt;="&amp;EOMONTH(G2,0))</f>
        <v>0</v>
      </c>
      <c r="H20" s="85">
        <f>SUMIFS('2026-2027'!$X3:$X141,'2026-2027'!$A3:$A141,"&gt;="&amp;H$2,'2026-2027'!$A3:$A141,"&lt;="&amp;EOMONTH(H2,0))</f>
        <v>0</v>
      </c>
      <c r="I20" s="85">
        <f>SUMIFS('2026-2027'!$X3:$X141,'2026-2027'!$A3:$A141,"&gt;="&amp;I$2,'2026-2027'!$A3:$A141,"&lt;="&amp;EOMONTH(I2,0))</f>
        <v>0</v>
      </c>
      <c r="J20" s="85">
        <f>SUMIFS('2026-2027'!$X3:$X141,'2026-2027'!$A3:$A141,"&gt;="&amp;J$2,'2026-2027'!$A3:$A141,"&lt;="&amp;EOMONTH(J2,0))</f>
        <v>0</v>
      </c>
      <c r="K20" s="85">
        <f>SUMIFS('2026-2027'!$X3:$X141,'2026-2027'!$A3:$A141,"&gt;="&amp;K$2,'2026-2027'!$A3:$A141,"&lt;="&amp;EOMONTH(K2,0))</f>
        <v>0</v>
      </c>
      <c r="L20" s="85">
        <f>SUMIFS('2026-2027'!$X3:$X141,'2026-2027'!$A3:$A141,"&gt;="&amp;L$2,'2026-2027'!$A3:$A141,"&lt;="&amp;EOMONTH(L2,0))</f>
        <v>0</v>
      </c>
      <c r="M20" s="85">
        <f>SUMIFS('2026-2027'!$X3:$X141,'2026-2027'!$A3:$A141,"&gt;="&amp;M$2,'2026-2027'!$A3:$A141,"&lt;="&amp;EOMONTH(M2,0))</f>
        <v>0</v>
      </c>
      <c r="N20" s="85">
        <f>SUMIFS('2026-2027'!$X3:$X141,'2026-2027'!$A3:$A141,"&gt;="&amp;N$2,'2026-2027'!$A3:$A141,"&lt;="&amp;EOMONTH(N2,0))</f>
        <v>0</v>
      </c>
      <c r="O20" s="59">
        <f t="shared" si="1"/>
        <v>0</v>
      </c>
      <c r="P20" s="70">
        <f t="shared" si="2"/>
        <v>50</v>
      </c>
      <c r="Q20" s="90"/>
      <c r="R20" s="156">
        <v>29.17</v>
      </c>
      <c r="S20" s="156">
        <f t="shared" si="3"/>
        <v>79.17</v>
      </c>
    </row>
    <row r="21" spans="1:19" ht="15" customHeight="1" thickBot="1" x14ac:dyDescent="0.4">
      <c r="A21" s="72" t="s">
        <v>22</v>
      </c>
      <c r="B21" s="69">
        <v>350</v>
      </c>
      <c r="C21" s="85">
        <f>SUMIFS('2026-2027'!$Y3:$Y141,'2026-2027'!$A3:$A141,"&gt;="&amp;C$2,'2026-2027'!$A3:$A141,"&lt;="&amp;EOMONTH(C2,0))</f>
        <v>222.75</v>
      </c>
      <c r="D21" s="85">
        <f>SUMIFS('2026-2027'!$Y3:$Y141,'2026-2027'!$A3:$A141,"&gt;="&amp;D$2,'2026-2027'!$A3:$A141,"&lt;="&amp;EOMONTH(D2,0))</f>
        <v>0</v>
      </c>
      <c r="E21" s="85">
        <f>SUMIFS('2026-2027'!$Y3:$Y141,'2026-2027'!$A3:$A141,"&gt;="&amp;E$2,'2026-2027'!$A3:$A141,"&lt;="&amp;EOMONTH(E2,0))</f>
        <v>0</v>
      </c>
      <c r="F21" s="85">
        <f>SUMIFS('2026-2027'!$Y3:$Y141,'2026-2027'!$A3:$A141,"&gt;="&amp;F$2,'2026-2027'!$A3:$A141,"&lt;="&amp;EOMONTH(F2,0))</f>
        <v>0</v>
      </c>
      <c r="G21" s="85">
        <f>SUMIFS('2026-2027'!$Y3:$Y141,'2026-2027'!$A3:$A141,"&gt;="&amp;G$2,'2026-2027'!$A3:$A141,"&lt;="&amp;EOMONTH(G2,0))</f>
        <v>0</v>
      </c>
      <c r="H21" s="85">
        <f>SUMIFS('2026-2027'!$Y3:$Y141,'2026-2027'!$A3:$A141,"&gt;="&amp;H$2,'2026-2027'!$A3:$A141,"&lt;="&amp;EOMONTH(H2,0))</f>
        <v>0</v>
      </c>
      <c r="I21" s="85">
        <f>SUMIFS('2026-2027'!$Y3:$Y141,'2026-2027'!$A3:$A141,"&gt;="&amp;I$2,'2026-2027'!$A3:$A141,"&lt;="&amp;EOMONTH(I2,0))</f>
        <v>0</v>
      </c>
      <c r="J21" s="85">
        <f>SUMIFS('2026-2027'!$Y3:$Y141,'2026-2027'!$A3:$A141,"&gt;="&amp;J$2,'2026-2027'!$A3:$A141,"&lt;="&amp;EOMONTH(J2,0))</f>
        <v>0</v>
      </c>
      <c r="K21" s="85">
        <f>SUMIFS('2026-2027'!$Y3:$Y141,'2026-2027'!$A3:$A141,"&gt;="&amp;K$2,'2026-2027'!$A3:$A141,"&lt;="&amp;EOMONTH(K2,0))</f>
        <v>0</v>
      </c>
      <c r="L21" s="85">
        <f>SUMIFS('2026-2027'!$Y3:$Y141,'2026-2027'!$A3:$A141,"&gt;="&amp;L$2,'2026-2027'!$A3:$A141,"&lt;="&amp;EOMONTH(L2,0))</f>
        <v>0</v>
      </c>
      <c r="M21" s="85">
        <f>SUMIFS('2026-2027'!$Y3:$Y141,'2026-2027'!$A3:$A141,"&gt;="&amp;M$2,'2026-2027'!$A3:$A141,"&lt;="&amp;EOMONTH(M2,0))</f>
        <v>0</v>
      </c>
      <c r="N21" s="85">
        <f>SUMIFS('2026-2027'!$Y3:$Y141,'2026-2027'!$A3:$A141,"&gt;="&amp;N$2,'2026-2027'!$A3:$A141,"&lt;="&amp;EOMONTH(N2,0))</f>
        <v>0</v>
      </c>
      <c r="O21" s="59">
        <f t="shared" si="1"/>
        <v>222.75</v>
      </c>
      <c r="P21" s="70">
        <f t="shared" si="2"/>
        <v>127.25</v>
      </c>
      <c r="Q21" s="90"/>
      <c r="R21" s="156">
        <v>206.50000000000009</v>
      </c>
      <c r="S21" s="156">
        <f t="shared" si="3"/>
        <v>333.75000000000011</v>
      </c>
    </row>
    <row r="22" spans="1:19" ht="15" customHeight="1" thickBot="1" x14ac:dyDescent="0.4">
      <c r="A22" s="68" t="s">
        <v>68</v>
      </c>
      <c r="B22" s="69">
        <v>265</v>
      </c>
      <c r="C22" s="85">
        <f>SUMIFS('2026-2027'!$Z3:$Z141,'2026-2027'!$A3:$A141,"&gt;="&amp;C$2,'2026-2027'!$A3:$A141,"&lt;="&amp;EOMONTH(C2,0))</f>
        <v>4.25</v>
      </c>
      <c r="D22" s="85">
        <f>SUMIFS('2026-2027'!$Z3:$Z141,'2026-2027'!$A3:$A141,"&gt;="&amp;D$2,'2026-2027'!$A3:$A141,"&lt;="&amp;EOMONTH(D2,0))</f>
        <v>0</v>
      </c>
      <c r="E22" s="85">
        <f>SUMIFS('2026-2027'!$Z3:$Z141,'2026-2027'!$A3:$A141,"&gt;="&amp;E$2,'2026-2027'!$A3:$A141,"&lt;="&amp;EOMONTH(E2,0))</f>
        <v>0</v>
      </c>
      <c r="F22" s="85">
        <f>SUMIFS('2026-2027'!$Z3:$Z141,'2026-2027'!$A3:$A141,"&gt;="&amp;F$2,'2026-2027'!$A3:$A141,"&lt;="&amp;EOMONTH(F2,0))</f>
        <v>0</v>
      </c>
      <c r="G22" s="85">
        <f>SUMIFS('2026-2027'!$Z3:$Z141,'2026-2027'!$A3:$A141,"&gt;="&amp;G$2,'2026-2027'!$A3:$A141,"&lt;="&amp;EOMONTH(G2,0))</f>
        <v>0</v>
      </c>
      <c r="H22" s="85">
        <f>SUMIFS('2026-2027'!$Z3:$Z141,'2026-2027'!$A3:$A141,"&gt;="&amp;H$2,'2026-2027'!$A3:$A141,"&lt;="&amp;EOMONTH(H2,0))</f>
        <v>0</v>
      </c>
      <c r="I22" s="85">
        <f>SUMIFS('2026-2027'!$Z3:$Z141,'2026-2027'!$A3:$A141,"&gt;="&amp;I$2,'2026-2027'!$A3:$A141,"&lt;="&amp;EOMONTH(I2,0))</f>
        <v>0</v>
      </c>
      <c r="J22" s="85">
        <f>SUMIFS('2026-2027'!$Z3:$Z141,'2026-2027'!$A3:$A141,"&gt;="&amp;J$2,'2026-2027'!$A3:$A141,"&lt;="&amp;EOMONTH(J2,0))</f>
        <v>0</v>
      </c>
      <c r="K22" s="85">
        <f>SUMIFS('2026-2027'!$Z3:$Z141,'2026-2027'!$A3:$A141,"&gt;="&amp;K$2,'2026-2027'!$A3:$A141,"&lt;="&amp;EOMONTH(K2,0))</f>
        <v>0</v>
      </c>
      <c r="L22" s="85">
        <f>SUMIFS('2026-2027'!$Z3:$Z141,'2026-2027'!$A3:$A141,"&gt;="&amp;L$2,'2026-2027'!$A3:$A141,"&lt;="&amp;EOMONTH(L2,0))</f>
        <v>0</v>
      </c>
      <c r="M22" s="85">
        <f>SUMIFS('2026-2027'!$Z3:$Z141,'2026-2027'!$A3:$A141,"&gt;="&amp;M$2,'2026-2027'!$A3:$A141,"&lt;="&amp;EOMONTH(M2,0))</f>
        <v>0</v>
      </c>
      <c r="N22" s="85">
        <f>SUMIFS('2026-2027'!$Z3:$Z141,'2026-2027'!$A3:$A141,"&gt;="&amp;N$2,'2026-2027'!$A3:$A141,"&lt;="&amp;EOMONTH(N2,0))</f>
        <v>0</v>
      </c>
      <c r="O22" s="59">
        <f t="shared" si="1"/>
        <v>4.25</v>
      </c>
      <c r="P22" s="70">
        <f t="shared" si="2"/>
        <v>260.75</v>
      </c>
      <c r="Q22" s="90"/>
      <c r="R22" s="156">
        <v>0</v>
      </c>
      <c r="S22" s="156">
        <f t="shared" si="3"/>
        <v>260.75</v>
      </c>
    </row>
    <row r="23" spans="1:19" ht="15" customHeight="1" thickBot="1" x14ac:dyDescent="0.4">
      <c r="A23" s="68" t="s">
        <v>69</v>
      </c>
      <c r="B23" s="69">
        <v>175</v>
      </c>
      <c r="C23" s="85">
        <f>SUMIFS('2026-2027'!$AA3:$AA141,'2026-2027'!$A3:$A141,"&gt;="&amp;C$2,'2026-2027'!$A3:$A141,"&lt;="&amp;EOMONTH(C2,0))</f>
        <v>0</v>
      </c>
      <c r="D23" s="85">
        <f>SUMIFS('2026-2027'!$AA3:$AA141,'2026-2027'!$A3:$A141,"&gt;="&amp;D$2,'2026-2027'!$A3:$A141,"&lt;="&amp;EOMONTH(D2,0))</f>
        <v>0</v>
      </c>
      <c r="E23" s="85">
        <f>SUMIFS('2026-2027'!$AA3:$AA141,'2026-2027'!$A3:$A141,"&gt;="&amp;E$2,'2026-2027'!$A3:$A141,"&lt;="&amp;EOMONTH(E2,0))</f>
        <v>0</v>
      </c>
      <c r="F23" s="85">
        <f>SUMIFS('2026-2027'!$AA3:$AA141,'2026-2027'!$A3:$A141,"&gt;="&amp;F$2,'2026-2027'!$A3:$A141,"&lt;="&amp;EOMONTH(F2,0))</f>
        <v>0</v>
      </c>
      <c r="G23" s="85">
        <f>SUMIFS('2026-2027'!$AA3:$AA141,'2026-2027'!$A3:$A141,"&gt;="&amp;G$2,'2026-2027'!$A3:$A141,"&lt;="&amp;EOMONTH(G2,0))</f>
        <v>0</v>
      </c>
      <c r="H23" s="85">
        <f>SUMIFS('2026-2027'!$AA3:$AA141,'2026-2027'!$A3:$A141,"&gt;="&amp;H$2,'2026-2027'!$A3:$A141,"&lt;="&amp;EOMONTH(H2,0))</f>
        <v>0</v>
      </c>
      <c r="I23" s="85">
        <f>SUMIFS('2026-2027'!$AA3:$AA141,'2026-2027'!$A3:$A141,"&gt;="&amp;I$2,'2026-2027'!$A3:$A141,"&lt;="&amp;EOMONTH(I2,0))</f>
        <v>0</v>
      </c>
      <c r="J23" s="85">
        <f>SUMIFS('2026-2027'!$AA3:$AA141,'2026-2027'!$A3:$A141,"&gt;="&amp;J$2,'2026-2027'!$A3:$A141,"&lt;="&amp;EOMONTH(J2,0))</f>
        <v>0</v>
      </c>
      <c r="K23" s="85">
        <f>SUMIFS('2026-2027'!$AA3:$AA141,'2026-2027'!$A3:$A141,"&gt;="&amp;K$2,'2026-2027'!$A3:$A141,"&lt;="&amp;EOMONTH(K2,0))</f>
        <v>0</v>
      </c>
      <c r="L23" s="85">
        <f>SUMIFS('2026-2027'!$AA3:$AA141,'2026-2027'!$A3:$A141,"&gt;="&amp;L$2,'2026-2027'!$A3:$A141,"&lt;="&amp;EOMONTH(L2,0))</f>
        <v>0</v>
      </c>
      <c r="M23" s="85">
        <f>SUMIFS('2026-2027'!$AA3:$AA141,'2026-2027'!$A3:$A141,"&gt;="&amp;M$2,'2026-2027'!$A3:$A141,"&lt;="&amp;EOMONTH(M2,0))</f>
        <v>0</v>
      </c>
      <c r="N23" s="85">
        <f>SUMIFS('2026-2027'!$AA3:$AA141,'2026-2027'!$A3:$A141,"&gt;="&amp;N$2,'2026-2027'!$A3:$A141,"&lt;="&amp;EOMONTH(N2,0))</f>
        <v>0</v>
      </c>
      <c r="O23" s="59">
        <f t="shared" si="1"/>
        <v>0</v>
      </c>
      <c r="P23" s="70">
        <f t="shared" si="2"/>
        <v>175</v>
      </c>
      <c r="Q23" s="90"/>
      <c r="R23" s="156">
        <v>0</v>
      </c>
      <c r="S23" s="156">
        <f t="shared" si="3"/>
        <v>175</v>
      </c>
    </row>
    <row r="24" spans="1:19" ht="15" customHeight="1" thickBot="1" x14ac:dyDescent="0.4">
      <c r="A24" s="72" t="s">
        <v>25</v>
      </c>
      <c r="B24" s="197">
        <v>250</v>
      </c>
      <c r="C24" s="86">
        <f>SUMIFS('2026-2027'!$AB3:$AB141,'2026-2027'!$A3:$A141,"&gt;="&amp;C$2,'2026-2027'!$A3:$A141,"&lt;="&amp;EOMONTH(C2,0))</f>
        <v>0</v>
      </c>
      <c r="D24" s="86">
        <f>SUMIFS('2026-2027'!$AB3:$AB141,'2026-2027'!$A3:$A141,"&gt;="&amp;D$2,'2026-2027'!$A3:$A141,"&lt;="&amp;EOMONTH(D2,0))</f>
        <v>0</v>
      </c>
      <c r="E24" s="86">
        <f>SUMIFS('2026-2027'!$AB3:$AB141,'2026-2027'!$A3:$A141,"&gt;="&amp;E$2,'2026-2027'!$A3:$A141,"&lt;="&amp;EOMONTH(E2,0))</f>
        <v>0</v>
      </c>
      <c r="F24" s="86">
        <f>SUMIFS('2026-2027'!$AB3:$AB141,'2026-2027'!$A3:$A141,"&gt;="&amp;F$2,'2026-2027'!$A3:$A141,"&lt;="&amp;EOMONTH(F2,0))</f>
        <v>0</v>
      </c>
      <c r="G24" s="86">
        <f>SUMIFS('2026-2027'!$AB3:$AB141,'2026-2027'!$A3:$A141,"&gt;="&amp;G$2,'2026-2027'!$A3:$A141,"&lt;="&amp;EOMONTH(G2,0))</f>
        <v>0</v>
      </c>
      <c r="H24" s="86">
        <f>SUMIFS('2026-2027'!$AB3:$AB141,'2026-2027'!$A3:$A141,"&gt;="&amp;H$2,'2026-2027'!$A3:$A141,"&lt;="&amp;EOMONTH(H2,0))</f>
        <v>0</v>
      </c>
      <c r="I24" s="86">
        <f>SUMIFS('2026-2027'!$AB3:$AB141,'2026-2027'!$A3:$A141,"&gt;="&amp;I$2,'2026-2027'!$A3:$A141,"&lt;="&amp;EOMONTH(I2,0))</f>
        <v>0</v>
      </c>
      <c r="J24" s="86">
        <f>SUMIFS('2026-2027'!$AB3:$AB141,'2026-2027'!$A3:$A141,"&gt;="&amp;J$2,'2026-2027'!$A3:$A141,"&lt;="&amp;EOMONTH(J2,0))</f>
        <v>0</v>
      </c>
      <c r="K24" s="86">
        <f>SUMIFS('2026-2027'!$AB3:$AB141,'2026-2027'!$A3:$A141,"&gt;="&amp;K$2,'2026-2027'!$A3:$A141,"&lt;="&amp;EOMONTH(K2,0))</f>
        <v>0</v>
      </c>
      <c r="L24" s="86">
        <f>SUMIFS('2026-2027'!$AB3:$AB141,'2026-2027'!$A3:$A141,"&gt;="&amp;L$2,'2026-2027'!$A3:$A141,"&lt;="&amp;EOMONTH(L2,0))</f>
        <v>0</v>
      </c>
      <c r="M24" s="86">
        <f>SUMIFS('2026-2027'!$AB3:$AB141,'2026-2027'!$A3:$A141,"&gt;="&amp;M$2,'2026-2027'!$A3:$A141,"&lt;="&amp;EOMONTH(M2,0))</f>
        <v>0</v>
      </c>
      <c r="N24" s="86">
        <f>SUMIFS('2026-2027'!$AB3:$AB141,'2026-2027'!$A3:$A141,"&gt;="&amp;N$2,'2026-2027'!$A3:$A141,"&lt;="&amp;EOMONTH(N2,0))</f>
        <v>0</v>
      </c>
      <c r="O24" s="59">
        <f>SUM(C24:N24)</f>
        <v>0</v>
      </c>
      <c r="P24" s="70">
        <f>B24-O24</f>
        <v>250</v>
      </c>
      <c r="Q24" s="90"/>
      <c r="R24" s="156">
        <v>0</v>
      </c>
      <c r="S24" s="156">
        <f>SUM(P24:R24)</f>
        <v>250</v>
      </c>
    </row>
    <row r="25" spans="1:19" ht="15" customHeight="1" thickBot="1" x14ac:dyDescent="0.4">
      <c r="A25" s="68" t="s">
        <v>26</v>
      </c>
      <c r="B25" s="69">
        <v>550</v>
      </c>
      <c r="C25" s="85">
        <f>SUMIFS('2026-2027'!$AC3:$AC141,'2026-2027'!$A3:$A141,"&gt;="&amp;C$2,'2026-2027'!$A3:$A141,"&lt;="&amp;EOMONTH(C2,0))</f>
        <v>0</v>
      </c>
      <c r="D25" s="85">
        <f>SUMIFS('2026-2027'!$AC3:$AC141,'2026-2027'!$A3:$A141,"&gt;="&amp;D$2,'2026-2027'!$A3:$A141,"&lt;="&amp;EOMONTH(D2,0))</f>
        <v>0</v>
      </c>
      <c r="E25" s="85">
        <f>SUMIFS('2026-2027'!$AC3:$AC141,'2026-2027'!$A3:$A141,"&gt;="&amp;E$2,'2026-2027'!$A3:$A141,"&lt;="&amp;EOMONTH(E2,0))</f>
        <v>0</v>
      </c>
      <c r="F25" s="85">
        <f>SUMIFS('2026-2027'!$AC3:$AC141,'2026-2027'!$A3:$A141,"&gt;="&amp;F$2,'2026-2027'!$A3:$A141,"&lt;="&amp;EOMONTH(F2,0))</f>
        <v>0</v>
      </c>
      <c r="G25" s="85">
        <f>SUMIFS('2026-2027'!$AC3:$AC141,'2026-2027'!$A3:$A141,"&gt;="&amp;G$2,'2026-2027'!$A3:$A141,"&lt;="&amp;EOMONTH(G2,0))</f>
        <v>0</v>
      </c>
      <c r="H25" s="85">
        <f>SUMIFS('2026-2027'!$AC3:$AC141,'2026-2027'!$A3:$A141,"&gt;="&amp;H$2,'2026-2027'!$A3:$A141,"&lt;="&amp;EOMONTH(H2,0))</f>
        <v>0</v>
      </c>
      <c r="I25" s="85">
        <f>SUMIFS('2026-2027'!$AC3:$AC141,'2026-2027'!$A3:$A141,"&gt;="&amp;I$2,'2026-2027'!$A3:$A141,"&lt;="&amp;EOMONTH(I2,0))</f>
        <v>0</v>
      </c>
      <c r="J25" s="85">
        <f>SUMIFS('2026-2027'!$AC3:$AC141,'2026-2027'!$A3:$A141,"&gt;="&amp;J$2,'2026-2027'!$A3:$A141,"&lt;="&amp;EOMONTH(J2,0))</f>
        <v>0</v>
      </c>
      <c r="K25" s="85">
        <f>SUMIFS('2026-2027'!$AC3:$AC141,'2026-2027'!$A3:$A141,"&gt;="&amp;K$2,'2026-2027'!$A3:$A141,"&lt;="&amp;EOMONTH(K2,0))</f>
        <v>0</v>
      </c>
      <c r="L25" s="85">
        <f>SUMIFS('2026-2027'!$AC3:$AC141,'2026-2027'!$A3:$A141,"&gt;="&amp;L$2,'2026-2027'!$A3:$A141,"&lt;="&amp;EOMONTH(L2,0))</f>
        <v>0</v>
      </c>
      <c r="M25" s="85">
        <f>SUMIFS('2026-2027'!$AC3:$AC141,'2026-2027'!$A3:$A141,"&gt;="&amp;M$2,'2026-2027'!$A3:$A141,"&lt;="&amp;EOMONTH(M2,0))</f>
        <v>0</v>
      </c>
      <c r="N25" s="85">
        <f>SUMIFS('2026-2027'!$AC3:$AC141,'2026-2027'!$A3:$A141,"&gt;="&amp;N$2,'2026-2027'!$A3:$A141,"&lt;="&amp;EOMONTH(N2,0))</f>
        <v>0</v>
      </c>
      <c r="O25" s="59">
        <f>SUM(C25:N25)</f>
        <v>0</v>
      </c>
      <c r="P25" s="70">
        <f>B25-O25</f>
        <v>550</v>
      </c>
      <c r="Q25" s="90"/>
      <c r="R25" s="156">
        <v>75.009999999999991</v>
      </c>
      <c r="S25" s="156">
        <f>SUM(P25:R25)</f>
        <v>625.01</v>
      </c>
    </row>
    <row r="26" spans="1:19" ht="15" customHeight="1" thickBot="1" x14ac:dyDescent="0.4">
      <c r="A26" s="68" t="s">
        <v>27</v>
      </c>
      <c r="B26" s="69">
        <v>100</v>
      </c>
      <c r="C26" s="85">
        <f>SUMIFS('2026-2027'!$AD3:$AD141,'2026-2027'!$A3:$A141,"&gt;="&amp;C$2,'2026-2027'!$A3:$A141,"&lt;="&amp;EOMONTH(C2,0))</f>
        <v>0</v>
      </c>
      <c r="D26" s="85">
        <f>SUMIFS('2026-2027'!$AD3:$AD141,'2026-2027'!$A3:$A141,"&gt;="&amp;D$2,'2026-2027'!$A3:$A141,"&lt;="&amp;EOMONTH(D2,0))</f>
        <v>0</v>
      </c>
      <c r="E26" s="85">
        <f>SUMIFS('2026-2027'!$AD3:$AD141,'2026-2027'!$A3:$A141,"&gt;="&amp;E$2,'2026-2027'!$A3:$A141,"&lt;="&amp;EOMONTH(E2,0))</f>
        <v>0</v>
      </c>
      <c r="F26" s="85">
        <f>SUMIFS('2026-2027'!$AD3:$AD141,'2026-2027'!$A3:$A141,"&gt;="&amp;F$2,'2026-2027'!$A3:$A141,"&lt;="&amp;EOMONTH(F2,0))</f>
        <v>0</v>
      </c>
      <c r="G26" s="85">
        <f>SUMIFS('2026-2027'!$AD3:$AD141,'2026-2027'!$A3:$A141,"&gt;="&amp;G$2,'2026-2027'!$A3:$A141,"&lt;="&amp;EOMONTH(G2,0))</f>
        <v>0</v>
      </c>
      <c r="H26" s="85">
        <f>SUMIFS('2026-2027'!$AD3:$AD141,'2026-2027'!$A3:$A141,"&gt;="&amp;H$2,'2026-2027'!$A3:$A141,"&lt;="&amp;EOMONTH(H2,0))</f>
        <v>0</v>
      </c>
      <c r="I26" s="85">
        <f>SUMIFS('2026-2027'!$AD3:$AD141,'2026-2027'!$A3:$A141,"&gt;="&amp;I$2,'2026-2027'!$A3:$A141,"&lt;="&amp;EOMONTH(I2,0))</f>
        <v>0</v>
      </c>
      <c r="J26" s="85">
        <f>SUMIFS('2026-2027'!$AD3:$AD141,'2026-2027'!$A3:$A141,"&gt;="&amp;J$2,'2026-2027'!$A3:$A141,"&lt;="&amp;EOMONTH(J2,0))</f>
        <v>0</v>
      </c>
      <c r="K26" s="85">
        <f>SUMIFS('2026-2027'!$AD3:$AD141,'2026-2027'!$A3:$A141,"&gt;="&amp;K$2,'2026-2027'!$A3:$A141,"&lt;="&amp;EOMONTH(K2,0))</f>
        <v>0</v>
      </c>
      <c r="L26" s="85">
        <f>SUMIFS('2026-2027'!$AD3:$AD141,'2026-2027'!$A3:$A141,"&gt;="&amp;L$2,'2026-2027'!$A3:$A141,"&lt;="&amp;EOMONTH(L2,0))</f>
        <v>0</v>
      </c>
      <c r="M26" s="85">
        <f>SUMIFS('2026-2027'!$AD3:$AD141,'2026-2027'!$A3:$A141,"&gt;="&amp;M$2,'2026-2027'!$A3:$A141,"&lt;="&amp;EOMONTH(M2,0))</f>
        <v>0</v>
      </c>
      <c r="N26" s="85">
        <f>SUMIFS('2026-2027'!$AD3:$AD141,'2026-2027'!$A3:$A141,"&gt;="&amp;N$2,'2026-2027'!$A3:$A141,"&lt;="&amp;EOMONTH(N2,0))</f>
        <v>0</v>
      </c>
      <c r="O26" s="59">
        <f t="shared" si="1"/>
        <v>0</v>
      </c>
      <c r="P26" s="70">
        <f t="shared" si="2"/>
        <v>100</v>
      </c>
      <c r="Q26" s="90"/>
      <c r="R26" s="156">
        <v>69</v>
      </c>
      <c r="S26" s="156">
        <f t="shared" si="3"/>
        <v>169</v>
      </c>
    </row>
    <row r="27" spans="1:19" ht="15" customHeight="1" thickBot="1" x14ac:dyDescent="0.4">
      <c r="A27" s="72" t="s">
        <v>70</v>
      </c>
      <c r="B27" s="69">
        <v>0</v>
      </c>
      <c r="C27" s="85">
        <f>SUMIFS('2026-2027'!$AE3:$AE141,'2026-2027'!$A3:$A141,"&gt;="&amp;C$2,'2026-2027'!$A3:$A141,"&lt;="&amp;EOMONTH(C2,0))</f>
        <v>0</v>
      </c>
      <c r="D27" s="85">
        <f>SUMIFS('2026-2027'!$AE3:$AE141,'2026-2027'!$A3:$A141,"&gt;="&amp;D$2,'2026-2027'!$A3:$A141,"&lt;="&amp;EOMONTH(D2,0))</f>
        <v>0</v>
      </c>
      <c r="E27" s="85">
        <f>SUMIFS('2026-2027'!$AE3:$AE141,'2026-2027'!$A3:$A141,"&gt;="&amp;E$2,'2026-2027'!$A3:$A141,"&lt;="&amp;EOMONTH(E2,0))</f>
        <v>0</v>
      </c>
      <c r="F27" s="85">
        <f>SUMIFS('2026-2027'!$AE3:$AE141,'2026-2027'!$A3:$A141,"&gt;="&amp;F$2,'2026-2027'!$A3:$A141,"&lt;="&amp;EOMONTH(F2,0))</f>
        <v>0</v>
      </c>
      <c r="G27" s="85">
        <f>SUMIFS('2026-2027'!$AE3:$AE141,'2026-2027'!$A3:$A141,"&gt;="&amp;G$2,'2026-2027'!$A3:$A141,"&lt;="&amp;EOMONTH(G2,0))</f>
        <v>0</v>
      </c>
      <c r="H27" s="85">
        <f>SUMIFS('2026-2027'!$AE3:$AE141,'2026-2027'!$A3:$A141,"&gt;="&amp;H$2,'2026-2027'!$A3:$A141,"&lt;="&amp;EOMONTH(H2,0))</f>
        <v>0</v>
      </c>
      <c r="I27" s="85">
        <f>SUMIFS('2026-2027'!$AE3:$AE141,'2026-2027'!$A3:$A141,"&gt;="&amp;I$2,'2026-2027'!$A3:$A141,"&lt;="&amp;EOMONTH(I2,0))</f>
        <v>0</v>
      </c>
      <c r="J27" s="85">
        <f>SUMIFS('2026-2027'!$AE3:$AE141,'2026-2027'!$A3:$A141,"&gt;="&amp;J$2,'2026-2027'!$A3:$A141,"&lt;="&amp;EOMONTH(J2,0))</f>
        <v>0</v>
      </c>
      <c r="K27" s="85">
        <f>SUMIFS('2026-2027'!$AE3:$AE141,'2026-2027'!$A3:$A141,"&gt;="&amp;K$2,'2026-2027'!$A3:$A141,"&lt;="&amp;EOMONTH(K2,0))</f>
        <v>0</v>
      </c>
      <c r="L27" s="85">
        <f>SUMIFS('2026-2027'!$AE3:$AE141,'2026-2027'!$A3:$A141,"&gt;="&amp;L$2,'2026-2027'!$A3:$A141,"&lt;="&amp;EOMONTH(L2,0))</f>
        <v>0</v>
      </c>
      <c r="M27" s="85">
        <f>SUMIFS('2026-2027'!$AE3:$AE141,'2026-2027'!$A3:$A141,"&gt;="&amp;M$2,'2026-2027'!$A3:$A141,"&lt;="&amp;EOMONTH(M2,0))</f>
        <v>0</v>
      </c>
      <c r="N27" s="85">
        <f>SUMIFS('2026-2027'!$AE3:$AE141,'2026-2027'!$A3:$A141,"&gt;="&amp;N$2,'2026-2027'!$A3:$A141,"&lt;="&amp;EOMONTH(N2,0))</f>
        <v>0</v>
      </c>
      <c r="O27" s="59">
        <f t="shared" si="1"/>
        <v>0</v>
      </c>
      <c r="P27" s="70">
        <f t="shared" si="2"/>
        <v>0</v>
      </c>
      <c r="Q27" s="90"/>
      <c r="R27" s="156">
        <v>1500.01</v>
      </c>
      <c r="S27" s="156">
        <f t="shared" si="3"/>
        <v>1500.01</v>
      </c>
    </row>
    <row r="28" spans="1:19" ht="15" customHeight="1" thickBot="1" x14ac:dyDescent="0.4">
      <c r="A28" s="68" t="s">
        <v>29</v>
      </c>
      <c r="B28" s="69">
        <v>3300</v>
      </c>
      <c r="C28" s="85">
        <f>SUMIFS('2026-2027'!$AF3:$AF141,'2026-2027'!$A3:$A141,"&gt;="&amp;C$2,'2026-2027'!$A3:$A141,"&lt;="&amp;EOMONTH(C2,0))</f>
        <v>130.5</v>
      </c>
      <c r="D28" s="85">
        <f>SUMIFS('2026-2027'!$AF3:$AF141,'2026-2027'!$A3:$A141,"&gt;="&amp;D$2,'2026-2027'!$A3:$A141,"&lt;="&amp;EOMONTH(D2,0))</f>
        <v>0</v>
      </c>
      <c r="E28" s="85">
        <f>SUMIFS('2026-2027'!$AF3:$AF141,'2026-2027'!$A3:$A141,"&gt;="&amp;E$2,'2026-2027'!$A3:$A141,"&lt;="&amp;EOMONTH(E2,0))</f>
        <v>0</v>
      </c>
      <c r="F28" s="85">
        <f>SUMIFS('2026-2027'!$AF3:$AF141,'2026-2027'!$A3:$A141,"&gt;="&amp;F$2,'2026-2027'!$A3:$A141,"&lt;="&amp;EOMONTH(F2,0))</f>
        <v>0</v>
      </c>
      <c r="G28" s="85">
        <f>SUMIFS('2026-2027'!$AF3:$AF141,'2026-2027'!$A3:$A141,"&gt;="&amp;G$2,'2026-2027'!$A3:$A141,"&lt;="&amp;EOMONTH(G2,0))</f>
        <v>0</v>
      </c>
      <c r="H28" s="85">
        <f>SUMIFS('2026-2027'!$AF3:$AF141,'2026-2027'!$A3:$A141,"&gt;="&amp;H$2,'2026-2027'!$A3:$A141,"&lt;="&amp;EOMONTH(H2,0))</f>
        <v>0</v>
      </c>
      <c r="I28" s="85">
        <f>SUMIFS('2026-2027'!$AF3:$AF141,'2026-2027'!$A3:$A141,"&gt;="&amp;I$2,'2026-2027'!$A3:$A141,"&lt;="&amp;EOMONTH(I2,0))</f>
        <v>0</v>
      </c>
      <c r="J28" s="85">
        <f>SUMIFS('2026-2027'!$AF3:$AF141,'2026-2027'!$A3:$A141,"&gt;="&amp;J$2,'2026-2027'!$A3:$A141,"&lt;="&amp;EOMONTH(J2,0))</f>
        <v>0</v>
      </c>
      <c r="K28" s="85">
        <f>SUMIFS('2026-2027'!$AF3:$AF141,'2026-2027'!$A3:$A141,"&gt;="&amp;K$2,'2026-2027'!$A3:$A141,"&lt;="&amp;EOMONTH(K2,0))</f>
        <v>0</v>
      </c>
      <c r="L28" s="85">
        <f>SUMIFS('2026-2027'!$AF3:$AF141,'2026-2027'!$A3:$A141,"&gt;="&amp;L$2,'2026-2027'!$A3:$A141,"&lt;="&amp;EOMONTH(L2,0))</f>
        <v>0</v>
      </c>
      <c r="M28" s="85">
        <f>SUMIFS('2026-2027'!$AF3:$AF141,'2026-2027'!$A3:$A141,"&gt;="&amp;M$2,'2026-2027'!$A3:$A141,"&lt;="&amp;EOMONTH(M2,0))</f>
        <v>0</v>
      </c>
      <c r="N28" s="85">
        <f>SUMIFS('2026-2027'!$AF3:$AF141,'2026-2027'!$A3:$A141,"&gt;="&amp;N$2,'2026-2027'!$A3:$A141,"&lt;="&amp;EOMONTH(N2,0))</f>
        <v>0</v>
      </c>
      <c r="O28" s="59">
        <f t="shared" si="1"/>
        <v>130.5</v>
      </c>
      <c r="P28" s="70">
        <f t="shared" si="2"/>
        <v>3169.5</v>
      </c>
      <c r="Q28" s="90"/>
      <c r="R28" s="156">
        <v>0</v>
      </c>
      <c r="S28" s="156">
        <f t="shared" si="3"/>
        <v>3169.5</v>
      </c>
    </row>
    <row r="29" spans="1:19" ht="15" customHeight="1" thickBot="1" x14ac:dyDescent="0.4">
      <c r="A29" s="68" t="s">
        <v>30</v>
      </c>
      <c r="B29" s="69">
        <v>0</v>
      </c>
      <c r="C29" s="85">
        <f>SUMIFS('2026-2027'!$AG3:$AG141,'2026-2027'!$A3:$A141,"&gt;="&amp;C$2,'2026-2027'!$A3:$A141,"&lt;="&amp;EOMONTH(C2,0))</f>
        <v>0</v>
      </c>
      <c r="D29" s="85">
        <f>SUMIFS('2026-2027'!$AG3:$AG141,'2026-2027'!$A3:$A141,"&gt;="&amp;D$2,'2026-2027'!$A3:$A141,"&lt;="&amp;EOMONTH(D2,0))</f>
        <v>0</v>
      </c>
      <c r="E29" s="85">
        <f>SUMIFS('2026-2027'!$AG3:$AG141,'2026-2027'!$A3:$A141,"&gt;="&amp;E$2,'2026-2027'!$A3:$A141,"&lt;="&amp;EOMONTH(E2,0))</f>
        <v>0</v>
      </c>
      <c r="F29" s="85">
        <f>SUMIFS('2026-2027'!$AG3:$AG141,'2026-2027'!$A3:$A141,"&gt;="&amp;F$2,'2026-2027'!$A3:$A141,"&lt;="&amp;EOMONTH(F2,0))</f>
        <v>0</v>
      </c>
      <c r="G29" s="85">
        <f>SUMIFS('2026-2027'!$AG3:$AG141,'2026-2027'!$A3:$A141,"&gt;="&amp;G$2,'2026-2027'!$A3:$A141,"&lt;="&amp;EOMONTH(G2,0))</f>
        <v>0</v>
      </c>
      <c r="H29" s="85">
        <f>SUMIFS('2026-2027'!$AG3:$AG141,'2026-2027'!$A3:$A141,"&gt;="&amp;H$2,'2026-2027'!$A3:$A141,"&lt;="&amp;EOMONTH(H2,0))</f>
        <v>0</v>
      </c>
      <c r="I29" s="85">
        <f>SUMIFS('2026-2027'!$AG3:$AG141,'2026-2027'!$A3:$A141,"&gt;="&amp;I$2,'2026-2027'!$A3:$A141,"&lt;="&amp;EOMONTH(I2,0))</f>
        <v>0</v>
      </c>
      <c r="J29" s="85">
        <f>SUMIFS('2026-2027'!$AG3:$AG141,'2026-2027'!$A3:$A141,"&gt;="&amp;J$2,'2026-2027'!$A3:$A141,"&lt;="&amp;EOMONTH(J2,0))</f>
        <v>0</v>
      </c>
      <c r="K29" s="85">
        <f>SUMIFS('2026-2027'!$AG3:$AG141,'2026-2027'!$A3:$A141,"&gt;="&amp;K$2,'2026-2027'!$A3:$A141,"&lt;="&amp;EOMONTH(K2,0))</f>
        <v>0</v>
      </c>
      <c r="L29" s="85">
        <f>SUMIFS('2026-2027'!$AG3:$AG141,'2026-2027'!$A3:$A141,"&gt;="&amp;L$2,'2026-2027'!$A3:$A141,"&lt;="&amp;EOMONTH(L2,0))</f>
        <v>0</v>
      </c>
      <c r="M29" s="85">
        <f>SUMIFS('2026-2027'!$AG3:$AG141,'2026-2027'!$A3:$A141,"&gt;="&amp;M$2,'2026-2027'!$A3:$A141,"&lt;="&amp;EOMONTH(M2,0))</f>
        <v>0</v>
      </c>
      <c r="N29" s="85">
        <f>SUMIFS('2026-2027'!$AG3:$AG141,'2026-2027'!$A3:$A141,"&gt;="&amp;N$2,'2026-2027'!$A3:$A141,"&lt;="&amp;EOMONTH(N2,0))</f>
        <v>0</v>
      </c>
      <c r="O29" s="59">
        <f t="shared" si="1"/>
        <v>0</v>
      </c>
      <c r="P29" s="70">
        <f t="shared" si="2"/>
        <v>0</v>
      </c>
      <c r="Q29" s="90"/>
      <c r="R29" s="156">
        <v>2679.01</v>
      </c>
      <c r="S29" s="156">
        <f t="shared" si="3"/>
        <v>2679.01</v>
      </c>
    </row>
    <row r="30" spans="1:19" ht="15" customHeight="1" thickBot="1" x14ac:dyDescent="0.4">
      <c r="A30" s="68" t="s">
        <v>31</v>
      </c>
      <c r="B30" s="69">
        <v>0</v>
      </c>
      <c r="C30" s="85">
        <f>SUMIFS('2026-2027'!$AH3:$AH141,'2026-2027'!$A3:$A141,"&gt;="&amp;C$2,'2026-2027'!$A3:$A141,"&lt;="&amp;EOMONTH(C2,0))</f>
        <v>0</v>
      </c>
      <c r="D30" s="85">
        <f>SUMIFS('2026-2027'!$AH3:$AH141,'2026-2027'!$A3:$A141,"&gt;="&amp;D$2,'2026-2027'!$A3:$A141,"&lt;="&amp;EOMONTH(D2,0))</f>
        <v>0</v>
      </c>
      <c r="E30" s="85">
        <f>SUMIFS('2026-2027'!$AH3:$AH141,'2026-2027'!$A3:$A141,"&gt;="&amp;E$2,'2026-2027'!$A3:$A141,"&lt;="&amp;EOMONTH(E2,0))</f>
        <v>0</v>
      </c>
      <c r="F30" s="85">
        <f>SUMIFS('2026-2027'!$AH3:$AH141,'2026-2027'!$A3:$A141,"&gt;="&amp;F$2,'2026-2027'!$A3:$A141,"&lt;="&amp;EOMONTH(F2,0))</f>
        <v>0</v>
      </c>
      <c r="G30" s="85">
        <f>SUMIFS('2026-2027'!$AH3:$AH141,'2026-2027'!$A3:$A141,"&gt;="&amp;G$2,'2026-2027'!$A3:$A141,"&lt;="&amp;EOMONTH(G2,0))</f>
        <v>0</v>
      </c>
      <c r="H30" s="85">
        <f>SUMIFS('2026-2027'!$AH3:$AH141,'2026-2027'!$A3:$A141,"&gt;="&amp;H$2,'2026-2027'!$A3:$A141,"&lt;="&amp;EOMONTH(H2,0))</f>
        <v>0</v>
      </c>
      <c r="I30" s="85">
        <f>SUMIFS('2026-2027'!$AH3:$AH141,'2026-2027'!$A3:$A141,"&gt;="&amp;I$2,'2026-2027'!$A3:$A141,"&lt;="&amp;EOMONTH(I2,0))</f>
        <v>0</v>
      </c>
      <c r="J30" s="85">
        <f>SUMIFS('2026-2027'!$AH3:$AH141,'2026-2027'!$A3:$A141,"&gt;="&amp;J$2,'2026-2027'!$A3:$A141,"&lt;="&amp;EOMONTH(J2,0))</f>
        <v>0</v>
      </c>
      <c r="K30" s="85">
        <f>SUMIFS('2026-2027'!$AH3:$AH141,'2026-2027'!$A3:$A141,"&gt;="&amp;K$2,'2026-2027'!$A3:$A141,"&lt;="&amp;EOMONTH(K2,0))</f>
        <v>0</v>
      </c>
      <c r="L30" s="85">
        <f>SUMIFS('2026-2027'!$AH3:$AH141,'2026-2027'!$A3:$A141,"&gt;="&amp;L$2,'2026-2027'!$A3:$A141,"&lt;="&amp;EOMONTH(L2,0))</f>
        <v>0</v>
      </c>
      <c r="M30" s="85">
        <f>SUMIFS('2026-2027'!$AH3:$AH141,'2026-2027'!$A3:$A141,"&gt;="&amp;M$2,'2026-2027'!$A3:$A141,"&lt;="&amp;EOMONTH(M2,0))</f>
        <v>0</v>
      </c>
      <c r="N30" s="85">
        <f>SUMIFS('2026-2027'!$AH3:$AH141,'2026-2027'!$A3:$A141,"&gt;="&amp;N$2,'2026-2027'!$A3:$A141,"&lt;="&amp;EOMONTH(N2,0))</f>
        <v>0</v>
      </c>
      <c r="O30" s="59">
        <f t="shared" si="1"/>
        <v>0</v>
      </c>
      <c r="P30" s="70">
        <f t="shared" si="2"/>
        <v>0</v>
      </c>
      <c r="Q30" s="90"/>
      <c r="R30" s="156">
        <v>705.12</v>
      </c>
      <c r="S30" s="156">
        <f t="shared" si="3"/>
        <v>705.12</v>
      </c>
    </row>
    <row r="31" spans="1:19" ht="15" customHeight="1" thickBot="1" x14ac:dyDescent="0.4">
      <c r="A31" s="68" t="s">
        <v>32</v>
      </c>
      <c r="B31" s="69">
        <v>130</v>
      </c>
      <c r="C31" s="85">
        <f>SUMIFS('2026-2027'!$AI3:$AI141,'2026-2027'!$A3:$A141,"&gt;="&amp;C$2,'2026-2027'!$A3:$A141,"&lt;="&amp;EOMONTH(C2,0))</f>
        <v>0</v>
      </c>
      <c r="D31" s="85">
        <f>SUMIFS('2026-2027'!$AI3:$AI141,'2026-2027'!$A3:$A141,"&gt;="&amp;D$2,'2026-2027'!$A3:$A141,"&lt;="&amp;EOMONTH(D2,0))</f>
        <v>0</v>
      </c>
      <c r="E31" s="85">
        <f>SUMIFS('2026-2027'!$AI3:$AI141,'2026-2027'!$A3:$A141,"&gt;="&amp;E$2,'2026-2027'!$A3:$A141,"&lt;="&amp;EOMONTH(E2,0))</f>
        <v>0</v>
      </c>
      <c r="F31" s="85">
        <f>SUMIFS('2026-2027'!$AI3:$AI141,'2026-2027'!$A3:$A141,"&gt;="&amp;F$2,'2026-2027'!$A3:$A141,"&lt;="&amp;EOMONTH(F2,0))</f>
        <v>0</v>
      </c>
      <c r="G31" s="85">
        <f>SUMIFS('2026-2027'!$AI3:$AI141,'2026-2027'!$A3:$A141,"&gt;="&amp;G$2,'2026-2027'!$A3:$A141,"&lt;="&amp;EOMONTH(G2,0))</f>
        <v>0</v>
      </c>
      <c r="H31" s="85">
        <f>SUMIFS('2026-2027'!$AI3:$AI141,'2026-2027'!$A3:$A141,"&gt;="&amp;H$2,'2026-2027'!$A3:$A141,"&lt;="&amp;EOMONTH(H2,0))</f>
        <v>0</v>
      </c>
      <c r="I31" s="85">
        <f>SUMIFS('2026-2027'!$AI3:$AI141,'2026-2027'!$A3:$A141,"&gt;="&amp;I$2,'2026-2027'!$A3:$A141,"&lt;="&amp;EOMONTH(I2,0))</f>
        <v>0</v>
      </c>
      <c r="J31" s="85">
        <f>SUMIFS('2026-2027'!$AI3:$AI141,'2026-2027'!$A3:$A141,"&gt;="&amp;J$2,'2026-2027'!$A3:$A141,"&lt;="&amp;EOMONTH(J2,0))</f>
        <v>0</v>
      </c>
      <c r="K31" s="85">
        <f>SUMIFS('2026-2027'!$AI3:$AI141,'2026-2027'!$A3:$A141,"&gt;="&amp;K$2,'2026-2027'!$A3:$A141,"&lt;="&amp;EOMONTH(K2,0))</f>
        <v>0</v>
      </c>
      <c r="L31" s="85">
        <f>SUMIFS('2026-2027'!$AI3:$AI141,'2026-2027'!$A3:$A141,"&gt;="&amp;L$2,'2026-2027'!$A3:$A141,"&lt;="&amp;EOMONTH(L2,0))</f>
        <v>0</v>
      </c>
      <c r="M31" s="85">
        <f>SUMIFS('2026-2027'!$AI3:$AI141,'2026-2027'!$A3:$A141,"&gt;="&amp;M$2,'2026-2027'!$A3:$A141,"&lt;="&amp;EOMONTH(M2,0))</f>
        <v>0</v>
      </c>
      <c r="N31" s="85">
        <f>SUMIFS('2026-2027'!$AI3:$AI141,'2026-2027'!$A3:$A141,"&gt;="&amp;N$2,'2026-2027'!$A3:$A141,"&lt;="&amp;EOMONTH(N2,0))</f>
        <v>0</v>
      </c>
      <c r="O31" s="59">
        <f t="shared" si="1"/>
        <v>0</v>
      </c>
      <c r="P31" s="70">
        <f t="shared" si="2"/>
        <v>130</v>
      </c>
      <c r="Q31" s="90"/>
      <c r="R31" s="156">
        <v>255.59999999999997</v>
      </c>
      <c r="S31" s="156">
        <f t="shared" si="3"/>
        <v>385.59999999999997</v>
      </c>
    </row>
    <row r="32" spans="1:19" ht="15" customHeight="1" thickBot="1" x14ac:dyDescent="0.4">
      <c r="A32" s="68" t="s">
        <v>33</v>
      </c>
      <c r="B32" s="69">
        <v>100</v>
      </c>
      <c r="C32" s="85">
        <f>SUMIFS('2026-2027'!$AJ3:$AJ141,'2026-2027'!$A3:$A141,"&gt;="&amp;C$2,'2026-2027'!$A3:$A141,"&lt;="&amp;EOMONTH(C2,0))</f>
        <v>0</v>
      </c>
      <c r="D32" s="85">
        <f>SUMIFS('2026-2027'!$AJ3:$AJ141,'2026-2027'!$A3:$A141,"&gt;="&amp;D$2,'2026-2027'!$A3:$A141,"&lt;="&amp;EOMONTH(D2,0))</f>
        <v>0</v>
      </c>
      <c r="E32" s="85">
        <f>SUMIFS('2026-2027'!$AJ3:$AJ141,'2026-2027'!$A3:$A141,"&gt;="&amp;E$2,'2026-2027'!$A3:$A141,"&lt;="&amp;EOMONTH(E2,0))</f>
        <v>0</v>
      </c>
      <c r="F32" s="85">
        <f>SUMIFS('2026-2027'!$AJ3:$AJ141,'2026-2027'!$A3:$A141,"&gt;="&amp;F$2,'2026-2027'!$A3:$A141,"&lt;="&amp;EOMONTH(F2,0))</f>
        <v>0</v>
      </c>
      <c r="G32" s="85">
        <f>SUMIFS('2026-2027'!$AJ3:$AJ141,'2026-2027'!$A3:$A141,"&gt;="&amp;G$2,'2026-2027'!$A3:$A141,"&lt;="&amp;EOMONTH(G2,0))</f>
        <v>0</v>
      </c>
      <c r="H32" s="85">
        <f>SUMIFS('2026-2027'!$AJ3:$AJ141,'2026-2027'!$A3:$A141,"&gt;="&amp;H$2,'2026-2027'!$A3:$A141,"&lt;="&amp;EOMONTH(H2,0))</f>
        <v>0</v>
      </c>
      <c r="I32" s="85">
        <f>SUMIFS('2026-2027'!$AJ3:$AJ141,'2026-2027'!$A3:$A141,"&gt;="&amp;I$2,'2026-2027'!$A3:$A141,"&lt;="&amp;EOMONTH(I2,0))</f>
        <v>0</v>
      </c>
      <c r="J32" s="85">
        <f>SUMIFS('2026-2027'!$AJ3:$AJ141,'2026-2027'!$A3:$A141,"&gt;="&amp;J$2,'2026-2027'!$A3:$A141,"&lt;="&amp;EOMONTH(J2,0))</f>
        <v>0</v>
      </c>
      <c r="K32" s="85">
        <f>SUMIFS('2026-2027'!$AJ3:$AJ141,'2026-2027'!$A3:$A141,"&gt;="&amp;K$2,'2026-2027'!$A3:$A141,"&lt;="&amp;EOMONTH(K2,0))</f>
        <v>0</v>
      </c>
      <c r="L32" s="85">
        <f>SUMIFS('2026-2027'!$AJ3:$AJ141,'2026-2027'!$A3:$A141,"&gt;="&amp;L$2,'2026-2027'!$A3:$A141,"&lt;="&amp;EOMONTH(L2,0))</f>
        <v>0</v>
      </c>
      <c r="M32" s="85">
        <f>SUMIFS('2026-2027'!$AJ3:$AJ141,'2026-2027'!$A3:$A141,"&gt;="&amp;M$2,'2026-2027'!$A3:$A141,"&lt;="&amp;EOMONTH(M2,0))</f>
        <v>0</v>
      </c>
      <c r="N32" s="85">
        <f>SUMIFS('2026-2027'!$AJ3:$AJ141,'2026-2027'!$A3:$A141,"&gt;="&amp;N$2,'2026-2027'!$A3:$A141,"&lt;="&amp;EOMONTH(N2,0))</f>
        <v>0</v>
      </c>
      <c r="O32" s="59">
        <f t="shared" si="1"/>
        <v>0</v>
      </c>
      <c r="P32" s="70">
        <f>B32-O32</f>
        <v>100</v>
      </c>
      <c r="Q32" s="90"/>
      <c r="R32" s="156">
        <v>100</v>
      </c>
      <c r="S32" s="156">
        <f t="shared" si="3"/>
        <v>200</v>
      </c>
    </row>
    <row r="33" spans="1:19" ht="15" customHeight="1" thickBot="1" x14ac:dyDescent="0.4">
      <c r="A33" s="72" t="s">
        <v>71</v>
      </c>
      <c r="B33" s="69">
        <v>75</v>
      </c>
      <c r="C33" s="87">
        <f>SUMIFS('2026-2027'!$AK3:$AK141,'2026-2027'!$A3:$A141,"&gt;="&amp;C$2,'2026-2027'!$A3:$A141,"&lt;="&amp;EOMONTH(C2,0))</f>
        <v>0</v>
      </c>
      <c r="D33" s="87">
        <f>SUMIFS('2026-2027'!$AK3:$AK141,'2026-2027'!$A3:$A141,"&gt;="&amp;D$2,'2026-2027'!$A3:$A141,"&lt;="&amp;EOMONTH(D2,0))</f>
        <v>0</v>
      </c>
      <c r="E33" s="87">
        <f>SUMIFS('2026-2027'!$AK3:$AK141,'2026-2027'!$A3:$A141,"&gt;="&amp;E$2,'2026-2027'!$A3:$A141,"&lt;="&amp;EOMONTH(E2,0))</f>
        <v>0</v>
      </c>
      <c r="F33" s="87">
        <f>SUMIFS('2026-2027'!$AK3:$AK141,'2026-2027'!$A3:$A141,"&gt;="&amp;F$2,'2026-2027'!$A3:$A141,"&lt;="&amp;EOMONTH(F2,0))</f>
        <v>0</v>
      </c>
      <c r="G33" s="87">
        <f>SUMIFS('2026-2027'!$AK3:$AK141,'2026-2027'!$A3:$A141,"&gt;="&amp;G$2,'2026-2027'!$A3:$A141,"&lt;="&amp;EOMONTH(G2,0))</f>
        <v>0</v>
      </c>
      <c r="H33" s="87">
        <f>SUMIFS('2026-2027'!$AK3:$AK141,'2026-2027'!$A3:$A141,"&gt;="&amp;H$2,'2026-2027'!$A3:$A141,"&lt;="&amp;EOMONTH(H2,0))</f>
        <v>0</v>
      </c>
      <c r="I33" s="87">
        <f>SUMIFS('2026-2027'!$AK3:$AK141,'2026-2027'!$A3:$A141,"&gt;="&amp;I$2,'2026-2027'!$A3:$A141,"&lt;="&amp;EOMONTH(I2,0))</f>
        <v>0</v>
      </c>
      <c r="J33" s="87">
        <f>SUMIFS('2026-2027'!$AK3:$AK141,'2026-2027'!$A3:$A141,"&gt;="&amp;J$2,'2026-2027'!$A3:$A141,"&lt;="&amp;EOMONTH(J2,0))</f>
        <v>0</v>
      </c>
      <c r="K33" s="87">
        <f>SUMIFS('2026-2027'!$AK3:$AK141,'2026-2027'!$A3:$A141,"&gt;="&amp;K$2,'2026-2027'!$A3:$A141,"&lt;="&amp;EOMONTH(K2,0))</f>
        <v>0</v>
      </c>
      <c r="L33" s="87">
        <f>SUMIFS('2026-2027'!$AK3:$AK141,'2026-2027'!$A3:$A141,"&gt;="&amp;L$2,'2026-2027'!$A3:$A141,"&lt;="&amp;EOMONTH(L2,0))</f>
        <v>0</v>
      </c>
      <c r="M33" s="87">
        <f>SUMIFS('2026-2027'!$AK3:$AK141,'2026-2027'!$A3:$A141,"&gt;="&amp;M$2,'2026-2027'!$A3:$A141,"&lt;="&amp;EOMONTH(M2,0))</f>
        <v>0</v>
      </c>
      <c r="N33" s="87">
        <f>SUMIFS('2026-2027'!$AK3:$AK141,'2026-2027'!$A3:$A141,"&gt;="&amp;N$2,'2026-2027'!$A3:$A141,"&lt;="&amp;EOMONTH(N2,0))</f>
        <v>0</v>
      </c>
      <c r="O33" s="59">
        <f t="shared" si="1"/>
        <v>0</v>
      </c>
      <c r="P33" s="70">
        <f t="shared" si="2"/>
        <v>75</v>
      </c>
      <c r="Q33" s="90"/>
      <c r="R33" s="156">
        <v>76</v>
      </c>
      <c r="S33" s="156">
        <f t="shared" si="3"/>
        <v>151</v>
      </c>
    </row>
    <row r="34" spans="1:19" ht="15" customHeight="1" thickBot="1" x14ac:dyDescent="0.4">
      <c r="A34" s="72" t="s">
        <v>35</v>
      </c>
      <c r="B34" s="69">
        <v>0</v>
      </c>
      <c r="C34" s="88">
        <f>SUMIFS('2026-2027'!$AL3:$AL141,'2026-2027'!$A3:$A141,"&gt;="&amp;C$2,'2026-2027'!$A3:$A141,"&lt;="&amp;EOMONTH(C2,0))</f>
        <v>0</v>
      </c>
      <c r="D34" s="88">
        <f>SUMIFS('2026-2027'!$AL3:$AL141,'2026-2027'!$A3:$A141,"&gt;="&amp;D$2,'2026-2027'!$A3:$A141,"&lt;="&amp;EOMONTH(D2,0))</f>
        <v>0</v>
      </c>
      <c r="E34" s="88">
        <f>SUMIFS('2026-2027'!$AL3:$AL141,'2026-2027'!$A3:$A141,"&gt;="&amp;E$2,'2026-2027'!$A3:$A141,"&lt;="&amp;EOMONTH(E2,0))</f>
        <v>0</v>
      </c>
      <c r="F34" s="88">
        <f>SUMIFS('2026-2027'!$AL3:$AL141,'2026-2027'!$A3:$A141,"&gt;="&amp;F$2,'2026-2027'!$A3:$A141,"&lt;="&amp;EOMONTH(F2,0))</f>
        <v>0</v>
      </c>
      <c r="G34" s="88">
        <f>SUMIFS('2026-2027'!$AL3:$AL141,'2026-2027'!$A3:$A141,"&gt;="&amp;G$2,'2026-2027'!$A3:$A141,"&lt;="&amp;EOMONTH(G2,0))</f>
        <v>0</v>
      </c>
      <c r="H34" s="88">
        <f>SUMIFS('2026-2027'!$AL3:$AL141,'2026-2027'!$A3:$A141,"&gt;="&amp;H$2,'2026-2027'!$A3:$A141,"&lt;="&amp;EOMONTH(H2,0))</f>
        <v>0</v>
      </c>
      <c r="I34" s="88">
        <f>SUMIFS('2026-2027'!$AL3:$AL141,'2026-2027'!$A3:$A141,"&gt;="&amp;I$2,'2026-2027'!$A3:$A141,"&lt;="&amp;EOMONTH(I2,0))</f>
        <v>0</v>
      </c>
      <c r="J34" s="88">
        <f>SUMIFS('2026-2027'!$AL3:$AL141,'2026-2027'!$A3:$A141,"&gt;="&amp;J$2,'2026-2027'!$A3:$A141,"&lt;="&amp;EOMONTH(J2,0))</f>
        <v>0</v>
      </c>
      <c r="K34" s="88">
        <f>SUMIFS('2026-2027'!$AL3:$AL141,'2026-2027'!$A3:$A141,"&gt;="&amp;K$2,'2026-2027'!$A3:$A141,"&lt;="&amp;EOMONTH(K2,0))</f>
        <v>0</v>
      </c>
      <c r="L34" s="88">
        <f>SUMIFS('2026-2027'!$AL3:$AL141,'2026-2027'!$A3:$A141,"&gt;="&amp;L$2,'2026-2027'!$A3:$A141,"&lt;="&amp;EOMONTH(L2,0))</f>
        <v>0</v>
      </c>
      <c r="M34" s="88">
        <f>SUMIFS('2026-2027'!$AL3:$AL141,'2026-2027'!$A3:$A141,"&gt;="&amp;M$2,'2026-2027'!$A3:$A141,"&lt;="&amp;EOMONTH(M2,0))</f>
        <v>0</v>
      </c>
      <c r="N34" s="88">
        <f>SUMIFS('2026-2027'!$AL3:$AL141,'2026-2027'!$A3:$A141,"&gt;="&amp;N$2,'2026-2027'!$A3:$A141,"&lt;="&amp;EOMONTH(N2,0))</f>
        <v>0</v>
      </c>
      <c r="O34" s="59">
        <f t="shared" ref="O34" si="4">SUM(C34:N34)</f>
        <v>0</v>
      </c>
      <c r="P34" s="70">
        <f t="shared" ref="P34" si="5">B34-O34</f>
        <v>0</v>
      </c>
      <c r="Q34" s="90"/>
      <c r="R34" s="156">
        <v>720</v>
      </c>
      <c r="S34" s="156">
        <f t="shared" si="3"/>
        <v>720</v>
      </c>
    </row>
    <row r="35" spans="1:19" ht="15" customHeight="1" thickBot="1" x14ac:dyDescent="0.4">
      <c r="A35" s="72" t="s">
        <v>72</v>
      </c>
      <c r="B35" s="69">
        <v>0</v>
      </c>
      <c r="C35" s="88">
        <f>SUMIFS('2026-2027'!$AM3:$AM141,'2026-2027'!$A3:$A141,"&gt;="&amp;C$2,'2026-2027'!$A3:$A141,"&lt;="&amp;EOMONTH(C2,0))</f>
        <v>0</v>
      </c>
      <c r="D35" s="88">
        <f>SUMIFS('2026-2027'!$AM3:$AM141,'2026-2027'!$A3:$A141,"&gt;="&amp;D$2,'2026-2027'!$A3:$A141,"&lt;="&amp;EOMONTH(D2,0))</f>
        <v>0</v>
      </c>
      <c r="E35" s="88">
        <f>SUMIFS('2026-2027'!$AM3:$AM141,'2026-2027'!$A3:$A141,"&gt;="&amp;E$2,'2026-2027'!$A3:$A141,"&lt;="&amp;EOMONTH(E2,0))</f>
        <v>0</v>
      </c>
      <c r="F35" s="88">
        <f>SUMIFS('2026-2027'!$AM3:$AM141,'2026-2027'!$A3:$A141,"&gt;="&amp;F$2,'2026-2027'!$A3:$A141,"&lt;="&amp;EOMONTH(F2,0))</f>
        <v>0</v>
      </c>
      <c r="G35" s="88">
        <f>SUMIFS('2026-2027'!$AM3:$AM141,'2026-2027'!$A3:$A141,"&gt;="&amp;G$2,'2026-2027'!$A3:$A141,"&lt;="&amp;EOMONTH(G2,0))</f>
        <v>0</v>
      </c>
      <c r="H35" s="88">
        <f>SUMIFS('2026-2027'!$AM3:$AM141,'2026-2027'!$A3:$A141,"&gt;="&amp;H$2,'2026-2027'!$A3:$A141,"&lt;="&amp;EOMONTH(H2,0))</f>
        <v>0</v>
      </c>
      <c r="I35" s="88">
        <f>SUMIFS('2026-2027'!$AM3:$AM141,'2026-2027'!$A3:$A141,"&gt;="&amp;I$2,'2026-2027'!$A3:$A141,"&lt;="&amp;EOMONTH(I2,0))</f>
        <v>0</v>
      </c>
      <c r="J35" s="88">
        <f>SUMIFS('2026-2027'!$AM3:$AM141,'2026-2027'!$A3:$A141,"&gt;="&amp;J$2,'2026-2027'!$A3:$A141,"&lt;="&amp;EOMONTH(J2,0))</f>
        <v>0</v>
      </c>
      <c r="K35" s="88">
        <f>SUMIFS('2026-2027'!$AM3:$AM141,'2026-2027'!$A3:$A141,"&gt;="&amp;K$2,'2026-2027'!$A3:$A141,"&lt;="&amp;EOMONTH(K2,0))</f>
        <v>0</v>
      </c>
      <c r="L35" s="88">
        <f>SUMIFS('2026-2027'!$AM3:$AM141,'2026-2027'!$A3:$A141,"&gt;="&amp;L$2,'2026-2027'!$A3:$A141,"&lt;="&amp;EOMONTH(L2,0))</f>
        <v>0</v>
      </c>
      <c r="M35" s="88">
        <f>SUMIFS('2026-2027'!$AM3:$AM141,'2026-2027'!$A3:$A141,"&gt;="&amp;M$2,'2026-2027'!$A3:$A141,"&lt;="&amp;EOMONTH(M2,0))</f>
        <v>0</v>
      </c>
      <c r="N35" s="88">
        <f>SUMIFS('2026-2027'!$AM3:$AM141,'2026-2027'!$A3:$A141,"&gt;="&amp;N$2,'2026-2027'!$A3:$A141,"&lt;="&amp;EOMONTH(N2,0))</f>
        <v>0</v>
      </c>
      <c r="O35" s="59">
        <f t="shared" si="1"/>
        <v>0</v>
      </c>
      <c r="P35" s="70">
        <f t="shared" si="2"/>
        <v>0</v>
      </c>
      <c r="Q35" s="90"/>
      <c r="R35" s="156">
        <v>100</v>
      </c>
      <c r="S35" s="156">
        <f t="shared" si="3"/>
        <v>100</v>
      </c>
    </row>
    <row r="36" spans="1:19" ht="15" customHeight="1" thickBot="1" x14ac:dyDescent="0.4">
      <c r="A36" s="72" t="s">
        <v>12</v>
      </c>
      <c r="B36" s="69">
        <v>0</v>
      </c>
      <c r="C36" s="88">
        <f>SUMIFS('2026-2027'!$AN3:$AN141,'2026-2027'!$A3:$A141,"&gt;="&amp;C$2,'2026-2027'!$A3:$A141,"&lt;="&amp;EOMONTH(C2,0))</f>
        <v>0</v>
      </c>
      <c r="D36" s="88">
        <f>SUMIFS('2026-2027'!$AN3:$AN141,'2026-2027'!$A3:$A141,"&gt;="&amp;D$2,'2026-2027'!$A3:$A141,"&lt;="&amp;EOMONTH(D2,0))</f>
        <v>0</v>
      </c>
      <c r="E36" s="88">
        <f>SUMIFS('2026-2027'!$AN3:$AN141,'2026-2027'!$A3:$A141,"&gt;="&amp;E$2,'2026-2027'!$A3:$A141,"&lt;="&amp;EOMONTH(E2,0))</f>
        <v>0</v>
      </c>
      <c r="F36" s="88">
        <f>SUMIFS('2026-2027'!$AN3:$AN141,'2026-2027'!$A3:$A141,"&gt;="&amp;F$2,'2026-2027'!$A3:$A141,"&lt;="&amp;EOMONTH(F2,0))</f>
        <v>0</v>
      </c>
      <c r="G36" s="88">
        <f>SUMIFS('2026-2027'!$AN3:$AN141,'2026-2027'!$A3:$A141,"&gt;="&amp;G$2,'2026-2027'!$A3:$A141,"&lt;="&amp;EOMONTH(G2,0))</f>
        <v>0</v>
      </c>
      <c r="H36" s="88">
        <f>SUMIFS('2026-2027'!$AN3:$AN141,'2026-2027'!$A3:$A141,"&gt;="&amp;H$2,'2026-2027'!$A3:$A141,"&lt;="&amp;EOMONTH(H2,0))</f>
        <v>0</v>
      </c>
      <c r="I36" s="88">
        <f>SUMIFS('2026-2027'!$AN3:$AN141,'2026-2027'!$A3:$A141,"&gt;="&amp;I$2,'2026-2027'!$A3:$A141,"&lt;="&amp;EOMONTH(I2,0))</f>
        <v>0</v>
      </c>
      <c r="J36" s="88">
        <f>SUMIFS('2026-2027'!$AN3:$AN141,'2026-2027'!$A3:$A141,"&gt;="&amp;J$2,'2026-2027'!$A3:$A141,"&lt;="&amp;EOMONTH(J2,0))</f>
        <v>0</v>
      </c>
      <c r="K36" s="88">
        <f>SUMIFS('2026-2027'!$AN3:$AN141,'2026-2027'!$A3:$A141,"&gt;="&amp;K$2,'2026-2027'!$A3:$A141,"&lt;="&amp;EOMONTH(K2,0))</f>
        <v>0</v>
      </c>
      <c r="L36" s="88">
        <f>SUMIFS('2026-2027'!$AN3:$AN141,'2026-2027'!$A3:$A141,"&gt;="&amp;L$2,'2026-2027'!$A3:$A141,"&lt;="&amp;EOMONTH(L2,0))</f>
        <v>0</v>
      </c>
      <c r="M36" s="88">
        <f>SUMIFS('2026-2027'!$AN3:$AN141,'2026-2027'!$A3:$A141,"&gt;="&amp;M$2,'2026-2027'!$A3:$A141,"&lt;="&amp;EOMONTH(M2,0))</f>
        <v>0</v>
      </c>
      <c r="N36" s="88">
        <f>SUMIFS('2026-2027'!$AN3:$AN141,'2026-2027'!$A3:$A141,"&gt;="&amp;N$2,'2026-2027'!$A3:$A141,"&lt;="&amp;EOMONTH(N2,0))</f>
        <v>0</v>
      </c>
      <c r="O36" s="59">
        <f t="shared" ref="O36" si="6">SUM(C36:N36)</f>
        <v>0</v>
      </c>
      <c r="P36" s="70">
        <f t="shared" ref="P36" si="7">B36-O36</f>
        <v>0</v>
      </c>
      <c r="Q36" s="90"/>
      <c r="R36" s="156">
        <v>3622.59</v>
      </c>
      <c r="S36" s="156">
        <f t="shared" ref="S36" si="8">SUM(P36:R36)</f>
        <v>3622.59</v>
      </c>
    </row>
    <row r="37" spans="1:19" ht="15" thickBot="1" x14ac:dyDescent="0.4">
      <c r="A37" s="73" t="s">
        <v>73</v>
      </c>
      <c r="C37" s="74">
        <f>SUM(C14:C36)</f>
        <v>749.25</v>
      </c>
      <c r="D37" s="74">
        <f t="shared" ref="D37:N37" si="9">SUM(D14:D36)</f>
        <v>0</v>
      </c>
      <c r="E37" s="74">
        <f t="shared" si="9"/>
        <v>0</v>
      </c>
      <c r="F37" s="74">
        <f t="shared" si="9"/>
        <v>0</v>
      </c>
      <c r="G37" s="74">
        <f t="shared" si="9"/>
        <v>0</v>
      </c>
      <c r="H37" s="74">
        <f t="shared" si="9"/>
        <v>0</v>
      </c>
      <c r="I37" s="74">
        <f t="shared" si="9"/>
        <v>0</v>
      </c>
      <c r="J37" s="74">
        <f t="shared" si="9"/>
        <v>0</v>
      </c>
      <c r="K37" s="74">
        <f t="shared" si="9"/>
        <v>0</v>
      </c>
      <c r="L37" s="74">
        <f t="shared" si="9"/>
        <v>0</v>
      </c>
      <c r="M37" s="74">
        <f t="shared" si="9"/>
        <v>0</v>
      </c>
      <c r="N37" s="74">
        <f t="shared" si="9"/>
        <v>0</v>
      </c>
      <c r="O37" s="75"/>
      <c r="Q37" s="71"/>
      <c r="R37" s="157"/>
      <c r="S37" s="157"/>
    </row>
    <row r="38" spans="1:19" ht="15.5" thickTop="1" thickBot="1" x14ac:dyDescent="0.4">
      <c r="A38" s="76" t="s">
        <v>74</v>
      </c>
      <c r="B38" s="77">
        <f>SUM(B14:B36)</f>
        <v>11187</v>
      </c>
      <c r="O38" s="78">
        <f>SUM(O14:O36)</f>
        <v>749.25</v>
      </c>
      <c r="P38" s="79">
        <f>SUM(P14:P36)</f>
        <v>10437.75</v>
      </c>
      <c r="Q38" s="79">
        <f>SUM(Q14:Q36)</f>
        <v>0</v>
      </c>
      <c r="R38" s="79">
        <f>SUM(R14:R36)</f>
        <v>11797.25</v>
      </c>
      <c r="S38" s="79">
        <f>SUM(S14:S36)</f>
        <v>22235</v>
      </c>
    </row>
    <row r="40" spans="1:19" ht="26.5" thickBot="1" x14ac:dyDescent="0.4">
      <c r="A40" s="163" t="s">
        <v>75</v>
      </c>
      <c r="B40" s="164"/>
      <c r="C40" s="165" t="s">
        <v>76</v>
      </c>
      <c r="D40" s="165" t="s">
        <v>77</v>
      </c>
      <c r="E40" s="164"/>
    </row>
    <row r="41" spans="1:19" x14ac:dyDescent="0.35">
      <c r="A41" s="73" t="s">
        <v>78</v>
      </c>
      <c r="B41" s="80">
        <f>SUM('2026-2027'!E3:F3)</f>
        <v>14951.93</v>
      </c>
    </row>
    <row r="42" spans="1:19" x14ac:dyDescent="0.35">
      <c r="A42" s="73" t="s">
        <v>79</v>
      </c>
      <c r="D42" s="82">
        <f>'2026-2027'!AQ142</f>
        <v>0</v>
      </c>
      <c r="E42" t="s">
        <v>80</v>
      </c>
    </row>
    <row r="43" spans="1:19" x14ac:dyDescent="0.35">
      <c r="A43" s="73" t="s">
        <v>58</v>
      </c>
      <c r="C43" s="75">
        <f>SUM(O11)</f>
        <v>5599.81</v>
      </c>
    </row>
    <row r="44" spans="1:19" x14ac:dyDescent="0.35">
      <c r="A44" s="73" t="s">
        <v>62</v>
      </c>
      <c r="D44" s="82">
        <f>(O38)</f>
        <v>749.25</v>
      </c>
    </row>
    <row r="45" spans="1:19" x14ac:dyDescent="0.35">
      <c r="A45" s="73" t="s">
        <v>81</v>
      </c>
      <c r="C45" s="82">
        <f>'2026-2027'!N142</f>
        <v>842.55</v>
      </c>
    </row>
    <row r="46" spans="1:19" x14ac:dyDescent="0.35">
      <c r="A46" s="73" t="s">
        <v>82</v>
      </c>
      <c r="D46" s="82">
        <f>'2026-2027'!AO142</f>
        <v>70.650000000000006</v>
      </c>
    </row>
    <row r="47" spans="1:19" x14ac:dyDescent="0.35">
      <c r="A47" s="73" t="s">
        <v>83</v>
      </c>
      <c r="D47" s="81"/>
    </row>
    <row r="48" spans="1:19" x14ac:dyDescent="0.35">
      <c r="A48" s="73" t="s">
        <v>84</v>
      </c>
      <c r="B48" s="159">
        <f>SUM(B41:C47)-SUM(D41:D47)</f>
        <v>20574.39</v>
      </c>
    </row>
    <row r="49" spans="1:5" x14ac:dyDescent="0.35">
      <c r="A49" s="73"/>
    </row>
    <row r="50" spans="1:5" ht="34.5" customHeight="1" x14ac:dyDescent="0.35">
      <c r="A50" s="161" t="s">
        <v>85</v>
      </c>
      <c r="B50" s="162"/>
      <c r="C50" s="162"/>
      <c r="D50" s="162"/>
      <c r="E50" s="162"/>
    </row>
    <row r="51" spans="1:5" x14ac:dyDescent="0.35">
      <c r="A51" s="166" t="s">
        <v>86</v>
      </c>
      <c r="D51" s="75">
        <f>SUM(O38/COUNTIF(C37:N37,"&gt;0")*6)</f>
        <v>4495.5</v>
      </c>
    </row>
    <row r="53" spans="1:5" x14ac:dyDescent="0.35">
      <c r="A53" t="s">
        <v>87</v>
      </c>
      <c r="D53" s="71">
        <f>R38-R36</f>
        <v>8174.66</v>
      </c>
    </row>
    <row r="54" spans="1:5" x14ac:dyDescent="0.35">
      <c r="D54" s="71"/>
    </row>
    <row r="55" spans="1:5" x14ac:dyDescent="0.35">
      <c r="A55" s="215" t="s">
        <v>88</v>
      </c>
      <c r="B55" t="s">
        <v>106</v>
      </c>
      <c r="D55" s="71">
        <v>0</v>
      </c>
      <c r="E55" t="s">
        <v>89</v>
      </c>
    </row>
    <row r="56" spans="1:5" x14ac:dyDescent="0.35">
      <c r="A56" s="216"/>
      <c r="B56" t="s">
        <v>107</v>
      </c>
      <c r="D56" s="71">
        <f>S36</f>
        <v>3622.59</v>
      </c>
      <c r="E56" t="s">
        <v>104</v>
      </c>
    </row>
    <row r="57" spans="1:5" x14ac:dyDescent="0.35">
      <c r="A57" s="191"/>
      <c r="D57" s="71"/>
      <c r="E57" t="s">
        <v>105</v>
      </c>
    </row>
    <row r="58" spans="1:5" ht="15" thickBot="1" x14ac:dyDescent="0.4">
      <c r="D58" s="160"/>
    </row>
    <row r="59" spans="1:5" x14ac:dyDescent="0.35">
      <c r="D59" s="75">
        <f>SUM(D51:D58)</f>
        <v>16292.75</v>
      </c>
      <c r="E59" t="s">
        <v>90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  <ignoredErrors>
    <ignoredError sqref="B4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FC713DF-C33C-455C-94FD-BE1ED2760CEE}">
            <xm:f>IF(B48='2026-2027'!H148+'2026-2027'!H149,0,1)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B48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71" t="s">
        <v>91</v>
      </c>
      <c r="B1" s="171"/>
    </row>
    <row r="2" spans="1:4" x14ac:dyDescent="0.35">
      <c r="A2" s="172">
        <v>1</v>
      </c>
      <c r="B2" s="172" t="s">
        <v>92</v>
      </c>
      <c r="C2" s="1">
        <f>SUM('2026-2027'!N147)</f>
        <v>28152.41</v>
      </c>
      <c r="D2" s="1"/>
    </row>
    <row r="3" spans="1:4" x14ac:dyDescent="0.35">
      <c r="A3" s="172">
        <v>2</v>
      </c>
      <c r="B3" s="172" t="s">
        <v>9</v>
      </c>
      <c r="C3" s="1">
        <f>SUM('2026-2027'!I142)</f>
        <v>5593.5</v>
      </c>
      <c r="D3" s="1"/>
    </row>
    <row r="4" spans="1:4" ht="15" thickBot="1" x14ac:dyDescent="0.4">
      <c r="A4" s="172">
        <v>3</v>
      </c>
      <c r="B4" s="172" t="s">
        <v>93</v>
      </c>
      <c r="C4" s="1">
        <f>SUM('2026-2027'!H142:N142) -SUM('2026-2027'!I142 )</f>
        <v>854.47000000000025</v>
      </c>
      <c r="D4" s="1"/>
    </row>
    <row r="5" spans="1:4" x14ac:dyDescent="0.35">
      <c r="A5" t="s">
        <v>94</v>
      </c>
      <c r="C5" s="173">
        <f>SUM(C2:C4)</f>
        <v>34600.380000000005</v>
      </c>
    </row>
    <row r="6" spans="1:4" x14ac:dyDescent="0.35">
      <c r="C6" s="1"/>
      <c r="D6" s="1"/>
    </row>
    <row r="7" spans="1:4" x14ac:dyDescent="0.35">
      <c r="A7" s="172">
        <v>4</v>
      </c>
      <c r="B7" s="172" t="s">
        <v>95</v>
      </c>
      <c r="C7" s="1">
        <f>SUM('2026-2027'!R142:S142)</f>
        <v>363.7</v>
      </c>
      <c r="D7" s="174"/>
    </row>
    <row r="8" spans="1:4" x14ac:dyDescent="0.35">
      <c r="A8" s="172">
        <v>5</v>
      </c>
      <c r="B8" s="172" t="s">
        <v>96</v>
      </c>
      <c r="C8" s="1">
        <v>0</v>
      </c>
      <c r="D8" s="1"/>
    </row>
    <row r="9" spans="1:4" ht="15" thickBot="1" x14ac:dyDescent="0.4">
      <c r="A9" s="172">
        <v>6</v>
      </c>
      <c r="B9" s="172" t="s">
        <v>97</v>
      </c>
      <c r="C9" s="1">
        <f>SUM('2026-2027'!T142:AQ142)</f>
        <v>2305.1999999999998</v>
      </c>
      <c r="D9" s="1"/>
    </row>
    <row r="10" spans="1:4" x14ac:dyDescent="0.35">
      <c r="A10" t="s">
        <v>98</v>
      </c>
      <c r="C10" s="173">
        <f>SUM(C7:C9)</f>
        <v>2668.8999999999996</v>
      </c>
    </row>
    <row r="11" spans="1:4" x14ac:dyDescent="0.35">
      <c r="A11" s="172"/>
      <c r="B11" s="172"/>
      <c r="C11" s="1"/>
      <c r="D11" s="1"/>
    </row>
    <row r="12" spans="1:4" x14ac:dyDescent="0.35">
      <c r="A12" s="172">
        <v>7</v>
      </c>
      <c r="B12" s="172" t="s">
        <v>99</v>
      </c>
      <c r="C12" s="1">
        <f>SUM('2026-2027'!N151)</f>
        <v>31931.479999999996</v>
      </c>
    </row>
    <row r="14" spans="1:4" x14ac:dyDescent="0.35">
      <c r="A14" s="172">
        <v>8</v>
      </c>
      <c r="B14" s="172" t="s">
        <v>100</v>
      </c>
      <c r="C14" s="1">
        <f>SUM('2026-2027'!N151)</f>
        <v>31931.479999999996</v>
      </c>
    </row>
    <row r="15" spans="1:4" x14ac:dyDescent="0.35">
      <c r="A15" s="172">
        <v>9</v>
      </c>
      <c r="B15" s="172" t="s">
        <v>101</v>
      </c>
      <c r="C15" s="175">
        <v>15018</v>
      </c>
      <c r="D15" t="s">
        <v>102</v>
      </c>
    </row>
    <row r="16" spans="1:4" x14ac:dyDescent="0.35">
      <c r="A16" s="172">
        <v>10</v>
      </c>
      <c r="B16" s="172" t="s">
        <v>103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2026-2027</vt:lpstr>
      <vt:lpstr>Budget</vt:lpstr>
      <vt:lpstr>AGAR</vt:lpstr>
      <vt:lpstr>'2026-2027'!Print_Area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2026-06-25T09:23:37Z</dcterms:modified>
  <cp:category/>
  <cp:contentStatus/>
</cp:coreProperties>
</file>