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24226"/>
  <xr:revisionPtr revIDLastSave="0" documentId="11_DEF4F12FB4ED48F0866251508197CBA0405529A3" xr6:coauthVersionLast="47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'2025-2026'!$A$2:$AQ$123</definedName>
    <definedName name="_xlnm.Print_Area" localSheetId="0">'2025-2026'!$A$1:$AP$129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AQ21" i="1"/>
  <c r="AQ17" i="1"/>
  <c r="AQ9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15" i="1" l="1"/>
  <c r="AQ14" i="1"/>
  <c r="AQ13" i="1"/>
  <c r="AQ5" i="1"/>
  <c r="AQ92" i="1" l="1"/>
  <c r="AQ91" i="1"/>
  <c r="AQ90" i="1"/>
  <c r="AQ89" i="1"/>
  <c r="AQ88" i="1"/>
  <c r="AQ87" i="1"/>
  <c r="AQ102" i="1" l="1"/>
  <c r="AQ101" i="1"/>
  <c r="AQ100" i="1"/>
  <c r="AQ99" i="1"/>
  <c r="AQ98" i="1"/>
  <c r="AQ97" i="1"/>
  <c r="AQ96" i="1"/>
  <c r="AQ95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N18" i="4" l="1"/>
  <c r="M18" i="4"/>
  <c r="L18" i="4"/>
  <c r="K18" i="4"/>
  <c r="J18" i="4"/>
  <c r="I18" i="4"/>
  <c r="H18" i="4"/>
  <c r="N17" i="4"/>
  <c r="M17" i="4"/>
  <c r="L17" i="4"/>
  <c r="K17" i="4"/>
  <c r="J17" i="4"/>
  <c r="I17" i="4"/>
  <c r="H17" i="4"/>
  <c r="N16" i="4"/>
  <c r="M16" i="4"/>
  <c r="L16" i="4"/>
  <c r="K16" i="4"/>
  <c r="J16" i="4"/>
  <c r="I16" i="4"/>
  <c r="H16" i="4"/>
  <c r="N15" i="4"/>
  <c r="M15" i="4"/>
  <c r="L15" i="4"/>
  <c r="K15" i="4"/>
  <c r="J15" i="4"/>
  <c r="I15" i="4"/>
  <c r="H15" i="4"/>
  <c r="N14" i="4"/>
  <c r="M14" i="4"/>
  <c r="L14" i="4"/>
  <c r="K14" i="4"/>
  <c r="J14" i="4"/>
  <c r="I14" i="4"/>
  <c r="H14" i="4"/>
  <c r="G19" i="4"/>
  <c r="G18" i="4"/>
  <c r="G17" i="4"/>
  <c r="G16" i="4"/>
  <c r="G15" i="4"/>
  <c r="G14" i="4"/>
  <c r="AQ107" i="1" l="1"/>
  <c r="AQ106" i="1"/>
  <c r="AQ105" i="1"/>
  <c r="AQ104" i="1"/>
  <c r="AQ103" i="1"/>
  <c r="F19" i="4" l="1"/>
  <c r="F18" i="4"/>
  <c r="F17" i="4"/>
  <c r="F16" i="4"/>
  <c r="F15" i="4"/>
  <c r="F14" i="4"/>
  <c r="AQ48" i="1"/>
  <c r="E18" i="4" l="1"/>
  <c r="E17" i="4"/>
  <c r="E16" i="4"/>
  <c r="E15" i="4"/>
  <c r="E14" i="4"/>
  <c r="D19" i="4" l="1"/>
  <c r="D18" i="4"/>
  <c r="D17" i="4"/>
  <c r="D16" i="4"/>
  <c r="D15" i="4"/>
  <c r="D14" i="4"/>
  <c r="AQ86" i="1" l="1"/>
  <c r="AQ85" i="1"/>
  <c r="AQ84" i="1"/>
  <c r="AQ83" i="1"/>
  <c r="AQ82" i="1"/>
  <c r="AQ81" i="1"/>
  <c r="AQ80" i="1"/>
  <c r="AQ79" i="1"/>
  <c r="AQ78" i="1"/>
  <c r="L120" i="1" l="1"/>
  <c r="C6" i="4"/>
  <c r="E3" i="4"/>
  <c r="F3" i="4"/>
  <c r="G3" i="4"/>
  <c r="H3" i="4"/>
  <c r="I3" i="4"/>
  <c r="E4" i="4"/>
  <c r="AQ6" i="1" l="1"/>
  <c r="AQ4" i="1"/>
  <c r="N35" i="4" l="1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Q116" i="1"/>
  <c r="AQ115" i="1"/>
  <c r="AQ117" i="1"/>
  <c r="M35" i="4" l="1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AQ109" i="1" l="1"/>
  <c r="AQ114" i="1" l="1"/>
  <c r="AQ113" i="1"/>
  <c r="AQ112" i="1"/>
  <c r="AQ111" i="1"/>
  <c r="AQ110" i="1"/>
  <c r="AQ94" i="1" l="1"/>
  <c r="AQ93" i="1"/>
  <c r="AQ108" i="1"/>
  <c r="K35" i="4" l="1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AQ64" i="1"/>
  <c r="AQ77" i="1" l="1"/>
  <c r="AQ118" i="1"/>
  <c r="AL120" i="1" l="1"/>
  <c r="L34" i="4"/>
  <c r="J34" i="4"/>
  <c r="I34" i="4"/>
  <c r="H34" i="4"/>
  <c r="G34" i="4"/>
  <c r="F34" i="4"/>
  <c r="E34" i="4"/>
  <c r="D34" i="4"/>
  <c r="C34" i="4"/>
  <c r="O34" i="4" l="1"/>
  <c r="P34" i="4" s="1"/>
  <c r="S34" i="4" s="1"/>
  <c r="AQ60" i="1" l="1"/>
  <c r="AQ59" i="1"/>
  <c r="AQ62" i="1"/>
  <c r="AQ61" i="1"/>
  <c r="I20" i="4" l="1"/>
  <c r="I19" i="4"/>
  <c r="AQ54" i="1"/>
  <c r="AQ58" i="1"/>
  <c r="AQ57" i="1"/>
  <c r="AQ56" i="1"/>
  <c r="AQ55" i="1"/>
  <c r="AQ50" i="1" l="1"/>
  <c r="AQ52" i="1"/>
  <c r="AQ51" i="1"/>
  <c r="AQ49" i="1"/>
  <c r="AQ53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Q63" i="1"/>
  <c r="AQ22" i="1"/>
  <c r="AQ23" i="1"/>
  <c r="AQ18" i="1" l="1"/>
  <c r="AQ20" i="1"/>
  <c r="AQ19" i="1"/>
  <c r="AQ16" i="1"/>
  <c r="AQ12" i="1"/>
  <c r="AQ8" i="1" l="1"/>
  <c r="AQ11" i="1" l="1"/>
  <c r="AQ7" i="1" l="1"/>
  <c r="AQ10" i="1" l="1"/>
  <c r="AQ119" i="1"/>
  <c r="AQ3" i="1"/>
  <c r="AJ120" i="1" l="1"/>
  <c r="N10" i="4" l="1"/>
  <c r="N5" i="4"/>
  <c r="N4" i="4"/>
  <c r="N3" i="4"/>
  <c r="R37" i="4"/>
  <c r="D52" i="4" s="1"/>
  <c r="Q37" i="4"/>
  <c r="B37" i="4"/>
  <c r="L35" i="4"/>
  <c r="J35" i="4"/>
  <c r="I35" i="4"/>
  <c r="H35" i="4"/>
  <c r="F35" i="4"/>
  <c r="E35" i="4"/>
  <c r="D35" i="4"/>
  <c r="C35" i="4"/>
  <c r="L33" i="4"/>
  <c r="J33" i="4"/>
  <c r="I33" i="4"/>
  <c r="H33" i="4"/>
  <c r="F33" i="4"/>
  <c r="E33" i="4"/>
  <c r="D33" i="4"/>
  <c r="C33" i="4"/>
  <c r="L32" i="4"/>
  <c r="J32" i="4"/>
  <c r="I32" i="4"/>
  <c r="H32" i="4"/>
  <c r="F32" i="4"/>
  <c r="E32" i="4"/>
  <c r="D32" i="4"/>
  <c r="C32" i="4"/>
  <c r="L31" i="4"/>
  <c r="J31" i="4"/>
  <c r="I31" i="4"/>
  <c r="H31" i="4"/>
  <c r="F31" i="4"/>
  <c r="E31" i="4"/>
  <c r="D31" i="4"/>
  <c r="C31" i="4"/>
  <c r="L30" i="4"/>
  <c r="J30" i="4"/>
  <c r="I30" i="4"/>
  <c r="H30" i="4"/>
  <c r="F30" i="4"/>
  <c r="E30" i="4"/>
  <c r="D30" i="4"/>
  <c r="C30" i="4"/>
  <c r="L29" i="4"/>
  <c r="J29" i="4"/>
  <c r="I29" i="4"/>
  <c r="H29" i="4"/>
  <c r="F29" i="4"/>
  <c r="E29" i="4"/>
  <c r="D29" i="4"/>
  <c r="C29" i="4"/>
  <c r="L28" i="4"/>
  <c r="J28" i="4"/>
  <c r="I28" i="4"/>
  <c r="H28" i="4"/>
  <c r="F28" i="4"/>
  <c r="E28" i="4"/>
  <c r="D28" i="4"/>
  <c r="C28" i="4"/>
  <c r="L27" i="4"/>
  <c r="J27" i="4"/>
  <c r="I27" i="4"/>
  <c r="H27" i="4"/>
  <c r="F27" i="4"/>
  <c r="E27" i="4"/>
  <c r="D27" i="4"/>
  <c r="C27" i="4"/>
  <c r="L26" i="4"/>
  <c r="J26" i="4"/>
  <c r="I26" i="4"/>
  <c r="H26" i="4"/>
  <c r="F26" i="4"/>
  <c r="E26" i="4"/>
  <c r="D26" i="4"/>
  <c r="C26" i="4"/>
  <c r="L25" i="4"/>
  <c r="J25" i="4"/>
  <c r="I25" i="4"/>
  <c r="H25" i="4"/>
  <c r="F25" i="4"/>
  <c r="E25" i="4"/>
  <c r="D25" i="4"/>
  <c r="C25" i="4"/>
  <c r="L24" i="4"/>
  <c r="J24" i="4"/>
  <c r="I24" i="4"/>
  <c r="H24" i="4"/>
  <c r="F24" i="4"/>
  <c r="E24" i="4"/>
  <c r="D24" i="4"/>
  <c r="C24" i="4"/>
  <c r="L23" i="4"/>
  <c r="J23" i="4"/>
  <c r="I23" i="4"/>
  <c r="H23" i="4"/>
  <c r="F23" i="4"/>
  <c r="E23" i="4"/>
  <c r="D23" i="4"/>
  <c r="C23" i="4"/>
  <c r="L22" i="4"/>
  <c r="J22" i="4"/>
  <c r="I22" i="4"/>
  <c r="H22" i="4"/>
  <c r="F22" i="4"/>
  <c r="E22" i="4"/>
  <c r="D22" i="4"/>
  <c r="C22" i="4"/>
  <c r="L21" i="4"/>
  <c r="J21" i="4"/>
  <c r="I21" i="4"/>
  <c r="H21" i="4"/>
  <c r="F21" i="4"/>
  <c r="E21" i="4"/>
  <c r="D21" i="4"/>
  <c r="C21" i="4"/>
  <c r="L20" i="4"/>
  <c r="J20" i="4"/>
  <c r="H20" i="4"/>
  <c r="F20" i="4"/>
  <c r="E20" i="4"/>
  <c r="D20" i="4"/>
  <c r="C20" i="4"/>
  <c r="L19" i="4"/>
  <c r="J19" i="4"/>
  <c r="H19" i="4"/>
  <c r="E19" i="4"/>
  <c r="C19" i="4"/>
  <c r="C18" i="4"/>
  <c r="C17" i="4"/>
  <c r="C16" i="4"/>
  <c r="C15" i="4"/>
  <c r="C14" i="4"/>
  <c r="M10" i="4"/>
  <c r="L10" i="4"/>
  <c r="K10" i="4"/>
  <c r="J10" i="4"/>
  <c r="I10" i="4"/>
  <c r="H10" i="4"/>
  <c r="G10" i="4"/>
  <c r="F10" i="4"/>
  <c r="E10" i="4"/>
  <c r="D10" i="4"/>
  <c r="C10" i="4"/>
  <c r="O9" i="4"/>
  <c r="O8" i="4"/>
  <c r="O7" i="4"/>
  <c r="O6" i="4"/>
  <c r="M5" i="4"/>
  <c r="L5" i="4"/>
  <c r="K5" i="4"/>
  <c r="J5" i="4"/>
  <c r="I5" i="4"/>
  <c r="H5" i="4"/>
  <c r="G5" i="4"/>
  <c r="F5" i="4"/>
  <c r="E5" i="4"/>
  <c r="D5" i="4"/>
  <c r="C5" i="4"/>
  <c r="M4" i="4"/>
  <c r="L4" i="4"/>
  <c r="K4" i="4"/>
  <c r="J4" i="4"/>
  <c r="I4" i="4"/>
  <c r="H4" i="4"/>
  <c r="G4" i="4"/>
  <c r="F4" i="4"/>
  <c r="D4" i="4"/>
  <c r="C4" i="4"/>
  <c r="M3" i="4"/>
  <c r="L3" i="4"/>
  <c r="K3" i="4"/>
  <c r="J3" i="4"/>
  <c r="D3" i="4"/>
  <c r="D36" i="4" l="1"/>
  <c r="H36" i="4"/>
  <c r="E36" i="4"/>
  <c r="I36" i="4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G36" i="4"/>
  <c r="K36" i="4"/>
  <c r="O21" i="4"/>
  <c r="P21" i="4" s="1"/>
  <c r="S21" i="4" s="1"/>
  <c r="O25" i="4"/>
  <c r="P25" i="4" s="1"/>
  <c r="S25" i="4" s="1"/>
  <c r="N36" i="4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M36" i="4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F36" i="4"/>
  <c r="C36" i="4"/>
  <c r="O11" i="4" l="1"/>
  <c r="C42" i="4" s="1"/>
  <c r="O29" i="4"/>
  <c r="P29" i="4" s="1"/>
  <c r="S29" i="4" s="1"/>
  <c r="L36" i="4" l="1"/>
  <c r="AH120" i="1" l="1"/>
  <c r="AE120" i="1"/>
  <c r="Y120" i="1"/>
  <c r="X120" i="1"/>
  <c r="W120" i="1"/>
  <c r="U120" i="1"/>
  <c r="T120" i="1"/>
  <c r="S120" i="1"/>
  <c r="O17" i="4" l="1"/>
  <c r="P17" i="4" s="1"/>
  <c r="S17" i="4" s="1"/>
  <c r="O14" i="4" l="1"/>
  <c r="P14" i="4" s="1"/>
  <c r="J36" i="4"/>
  <c r="O37" i="4" l="1"/>
  <c r="S125" i="1"/>
  <c r="AN120" i="1"/>
  <c r="D45" i="4" s="1"/>
  <c r="D43" i="4" l="1"/>
  <c r="D50" i="4"/>
  <c r="S14" i="4"/>
  <c r="S37" i="4" s="1"/>
  <c r="P37" i="4"/>
  <c r="AC120" i="1" l="1"/>
  <c r="AP120" i="1" l="1"/>
  <c r="D41" i="4" s="1"/>
  <c r="AK120" i="1"/>
  <c r="AD120" i="1"/>
  <c r="AF120" i="1"/>
  <c r="Z120" i="1"/>
  <c r="D57" i="4" l="1"/>
  <c r="E120" i="1"/>
  <c r="F120" i="1"/>
  <c r="G120" i="1"/>
  <c r="V120" i="1" l="1"/>
  <c r="AM120" i="1"/>
  <c r="AG120" i="1"/>
  <c r="AA120" i="1"/>
  <c r="AB120" i="1"/>
  <c r="N125" i="1" l="1"/>
  <c r="C2" i="5" l="1"/>
  <c r="H120" i="1"/>
  <c r="AI120" i="1"/>
  <c r="AO120" i="1"/>
  <c r="R120" i="1"/>
  <c r="C7" i="5" l="1"/>
  <c r="C9" i="5"/>
  <c r="S128" i="1"/>
  <c r="O120" i="1"/>
  <c r="E121" i="1" s="1"/>
  <c r="P120" i="1"/>
  <c r="F121" i="1" s="1"/>
  <c r="F122" i="1" s="1"/>
  <c r="Q120" i="1"/>
  <c r="G121" i="1" s="1"/>
  <c r="I120" i="1"/>
  <c r="J120" i="1"/>
  <c r="K120" i="1"/>
  <c r="M120" i="1"/>
  <c r="N120" i="1"/>
  <c r="C44" i="4" s="1"/>
  <c r="B47" i="4" s="1"/>
  <c r="C4" i="5" l="1"/>
  <c r="C10" i="5"/>
  <c r="C3" i="5"/>
  <c r="S126" i="1"/>
  <c r="S129" i="1" s="1"/>
  <c r="P123" i="1"/>
  <c r="D127" i="1"/>
  <c r="H127" i="1" s="1"/>
  <c r="I123" i="1"/>
  <c r="E122" i="1"/>
  <c r="D126" i="1" s="1"/>
  <c r="H126" i="1" s="1"/>
  <c r="C5" i="5" l="1"/>
  <c r="G122" i="1" l="1"/>
  <c r="D128" i="1" s="1"/>
  <c r="H128" i="1" s="1"/>
  <c r="D129" i="1" l="1"/>
  <c r="H129" i="1"/>
  <c r="N128" i="1"/>
  <c r="N126" i="1" l="1"/>
  <c r="N127" i="1" s="1"/>
  <c r="N129" i="1" s="1"/>
  <c r="C14" i="5" l="1"/>
  <c r="C12" i="5"/>
</calcChain>
</file>

<file path=xl/sharedStrings.xml><?xml version="1.0" encoding="utf-8"?>
<sst xmlns="http://schemas.openxmlformats.org/spreadsheetml/2006/main" count="238" uniqueCount="128">
  <si>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</si>
  <si>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</si>
  <si>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</si>
  <si>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</si>
  <si>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</si>
  <si>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</si>
  <si>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</si>
  <si>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</si>
  <si>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</si>
  <si>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</si>
  <si>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</si>
  <si>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</si>
  <si>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</si>
  <si>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</si>
  <si>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</si>
  <si>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</si>
  <si>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</si>
  <si>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</si>
  <si>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</si>
  <si>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</si>
  <si>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</si>
  <si>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</si>
  <si>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</si>
  <si>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</si>
  <si>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</si>
  <si>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</si>
  <si>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</si>
  <si>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</si>
  <si>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</si>
  <si>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</si>
  <si>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</si>
  <si>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</si>
  <si>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</si>
  <si>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</si>
  <si>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</si>
  <si>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</si>
  <si>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</si>
  <si>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</si>
  <si>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</si>
  <si>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</si>
  <si>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</si>
  <si>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</si>
  <si>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</si>
  <si>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</si>
  <si>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</si>
  <si>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</si>
  <si>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</si>
  <si>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</si>
  <si>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</si>
  <si>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</si>
  <si>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</si>
  <si>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</si>
  <si>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</si>
  <si>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</si>
  <si>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</si>
  <si>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</si>
  <si>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</si>
  <si>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</si>
  <si>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</si>
  <si>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</si>
  <si>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Totals</t>
  </si>
  <si>
    <t xml:space="preserve"> </t>
  </si>
  <si>
    <t>Cash Book Balances</t>
  </si>
  <si>
    <t>c/f</t>
  </si>
  <si>
    <t>Total receipts</t>
  </si>
  <si>
    <t>Total payments</t>
  </si>
  <si>
    <t>Cashbook Balance as of 31st July 2025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</si>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</sst>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4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1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 applyAlignment="1"/>
    <xf numFmtId="168" fontId="2" fillId="0" borderId="68" xfId="1" applyNumberFormat="1" applyBorder="1" applyAlignme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R136"/>
  <sheetViews>
    <sheetView tabSelected="1" zoomScaleNormal="100" workbookViewId="0">
      <pane xSplit="2" ySplit="2" topLeftCell="C33" activePane="bottomRight" state="frozen"/>
      <selection pane="bottomRight" activeCell="N30" sqref="N30"/>
      <selection pane="bottomLeft" activeCell="A3" sqref="A3"/>
      <selection pane="topRight" activeCell="C1" sqref="C1"/>
    </sheetView>
  </sheetViews>
  <sheetFormatPr defaultRowHeight="15"/>
  <cols>
    <col min="1" max="1" width="11.85546875" style="5" customWidth="1"/>
    <col min="2" max="2" width="32.28515625" style="2" customWidth="1"/>
    <col min="3" max="3" width="7.28515625" style="7" customWidth="1"/>
    <col min="4" max="4" width="12.85546875" style="1" customWidth="1"/>
    <col min="5" max="5" width="13.5703125" style="2" customWidth="1"/>
    <col min="6" max="7" width="12.42578125" style="2" customWidth="1"/>
    <col min="8" max="8" width="19" style="2" customWidth="1"/>
    <col min="9" max="9" width="11.5703125" style="2" customWidth="1"/>
    <col min="10" max="10" width="11.140625" style="2" customWidth="1"/>
    <col min="11" max="11" width="9.5703125" style="2" bestFit="1" customWidth="1"/>
    <col min="12" max="12" width="10.5703125" style="2" customWidth="1"/>
    <col min="13" max="13" width="13.28515625" style="2" customWidth="1"/>
    <col min="14" max="14" width="16.5703125" style="2" customWidth="1"/>
    <col min="15" max="15" width="12.42578125" style="2" customWidth="1"/>
    <col min="16" max="16" width="14.7109375" style="2" customWidth="1"/>
    <col min="17" max="17" width="12.85546875" style="2" customWidth="1"/>
    <col min="18" max="18" width="10.42578125" style="2" customWidth="1"/>
    <col min="19" max="19" width="12.5703125" style="2" customWidth="1"/>
    <col min="20" max="20" width="11.5703125" style="2" customWidth="1"/>
    <col min="21" max="21" width="8.85546875" style="2" customWidth="1"/>
    <col min="22" max="22" width="9" style="2" customWidth="1"/>
    <col min="23" max="23" width="7.85546875" style="2" customWidth="1"/>
    <col min="24" max="24" width="11" style="2" customWidth="1"/>
    <col min="25" max="25" width="10" style="2" customWidth="1"/>
    <col min="26" max="26" width="8.7109375" style="2" customWidth="1"/>
    <col min="27" max="27" width="9" style="2" customWidth="1"/>
    <col min="28" max="28" width="9.140625" style="2" customWidth="1"/>
    <col min="29" max="29" width="8.7109375" style="2" customWidth="1"/>
    <col min="30" max="30" width="7.7109375" style="2" customWidth="1"/>
    <col min="31" max="31" width="9.5703125" style="2" customWidth="1"/>
    <col min="32" max="32" width="10.85546875" style="2" customWidth="1"/>
    <col min="33" max="33" width="11.28515625" style="2" customWidth="1"/>
    <col min="34" max="34" width="8" style="2" customWidth="1"/>
    <col min="35" max="35" width="9.7109375" style="2" customWidth="1"/>
    <col min="36" max="36" width="9" style="2" customWidth="1"/>
    <col min="37" max="38" width="9.28515625" style="2" customWidth="1"/>
    <col min="39" max="39" width="8.7109375" style="2" customWidth="1"/>
    <col min="40" max="40" width="9.5703125" style="2" customWidth="1"/>
    <col min="41" max="42" width="10.5703125" style="2" customWidth="1"/>
    <col min="43" max="43" width="8.140625" customWidth="1"/>
  </cols>
  <sheetData>
    <row r="1" spans="1:44" s="40" customFormat="1" ht="15.6" customHeight="1" thickTop="1" thickBot="1">
      <c r="A1" s="36"/>
      <c r="B1" s="37"/>
      <c r="C1" s="38"/>
      <c r="D1" s="39"/>
      <c r="E1" s="204" t="s">
        <v>0</v>
      </c>
      <c r="F1" s="205"/>
      <c r="G1" s="206"/>
      <c r="H1" s="204" t="s">
        <v>1</v>
      </c>
      <c r="I1" s="205"/>
      <c r="J1" s="205"/>
      <c r="K1" s="205"/>
      <c r="L1" s="205"/>
      <c r="M1" s="205"/>
      <c r="N1" s="206"/>
      <c r="O1" s="198" t="s">
        <v>2</v>
      </c>
      <c r="P1" s="199"/>
      <c r="Q1" s="200"/>
      <c r="R1" s="196" t="s">
        <v>3</v>
      </c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</row>
    <row r="2" spans="1:44" s="40" customFormat="1" ht="55.5" thickTop="1" thickBot="1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17</v>
      </c>
      <c r="AO2" s="54" t="s">
        <v>16</v>
      </c>
      <c r="AP2" s="53" t="s">
        <v>40</v>
      </c>
      <c r="AQ2" s="52" t="s">
        <v>41</v>
      </c>
    </row>
    <row r="3" spans="1:44" ht="13.5" customHeight="1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7"/>
      <c r="AO3" s="108"/>
      <c r="AP3" s="109"/>
      <c r="AQ3" s="2">
        <f>IF(C3="tfr",0,SUM(SUM(O3:Q3)-SUM(R3:AP3)))</f>
        <v>0</v>
      </c>
    </row>
    <row r="4" spans="1:44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6"/>
      <c r="AO4" s="115"/>
      <c r="AP4" s="109"/>
      <c r="AQ4" s="2">
        <f t="shared" ref="AQ4" si="0">IF(C4="tfr",0,SUM(SUM(O4:Q4)-SUM(R4:AP4)))</f>
        <v>0</v>
      </c>
    </row>
    <row r="5" spans="1:44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6"/>
      <c r="AO5" s="115"/>
      <c r="AP5" s="109"/>
      <c r="AQ5" s="2">
        <f t="shared" ref="AQ5" si="1">IF(C5="tfr",0,SUM(SUM(O5:Q5)-SUM(R5:AP5)))</f>
        <v>0</v>
      </c>
      <c r="AR5" s="2"/>
    </row>
    <row r="6" spans="1:44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6"/>
      <c r="AO6" s="115"/>
      <c r="AP6" s="109"/>
      <c r="AQ6" s="2">
        <f t="shared" ref="AQ6" si="2">IF(C6="tfr",0,SUM(SUM(O6:Q6)-SUM(R6:AP6)))</f>
        <v>0</v>
      </c>
    </row>
    <row r="7" spans="1:44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6"/>
      <c r="AO7" s="124"/>
      <c r="AP7" s="109"/>
      <c r="AQ7" s="2">
        <f>IF(C7="tfr",0,SUM(SUM(O7:Q7)-SUM(R7:AP7)))</f>
        <v>0</v>
      </c>
    </row>
    <row r="8" spans="1:44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6"/>
      <c r="AO8" s="124"/>
      <c r="AP8" s="109"/>
      <c r="AQ8" s="2">
        <f t="shared" ref="AQ8:AQ9" si="3">IF(C8="tfr",0,SUM(SUM(O8:Q8)-SUM(R8:AP8)))</f>
        <v>0</v>
      </c>
    </row>
    <row r="9" spans="1:44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6"/>
      <c r="AO9" s="124"/>
      <c r="AP9" s="109"/>
      <c r="AQ9" s="2">
        <f t="shared" si="3"/>
        <v>0</v>
      </c>
    </row>
    <row r="10" spans="1:44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Z10" s="115">
        <v>4.25</v>
      </c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6"/>
      <c r="AO10" s="115"/>
      <c r="AP10" s="109"/>
      <c r="AQ10" s="2">
        <f>IF(C10="tfr",0,SUM(SUM(O10:Q10)-SUM(R10:AP10)))</f>
        <v>0</v>
      </c>
    </row>
    <row r="11" spans="1:44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6"/>
      <c r="AO11" s="124"/>
      <c r="AP11" s="109"/>
      <c r="AQ11" s="2">
        <f>IF(C11="tfr",0,SUM(SUM(O11:Q11)-SUM(R11:AP11)))</f>
        <v>0</v>
      </c>
    </row>
    <row r="12" spans="1:44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6"/>
      <c r="AO12" s="124"/>
      <c r="AP12" s="109"/>
      <c r="AQ12" s="2">
        <f t="shared" ref="AQ12:AQ22" si="4">IF(C12="tfr",0,SUM(SUM(O12:Q12)-SUM(R12:AP12)))</f>
        <v>0</v>
      </c>
    </row>
    <row r="13" spans="1:44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6"/>
      <c r="AO13" s="124">
        <v>54</v>
      </c>
      <c r="AP13" s="109"/>
      <c r="AQ13" s="2">
        <f t="shared" si="4"/>
        <v>0</v>
      </c>
    </row>
    <row r="14" spans="1:44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6"/>
      <c r="AO14" s="124">
        <v>969</v>
      </c>
      <c r="AP14" s="109"/>
      <c r="AQ14" s="2">
        <f t="shared" si="4"/>
        <v>0</v>
      </c>
    </row>
    <row r="15" spans="1:44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6"/>
      <c r="AO15" s="124">
        <v>1275</v>
      </c>
      <c r="AP15" s="109"/>
      <c r="AQ15" s="2">
        <f t="shared" si="4"/>
        <v>0</v>
      </c>
    </row>
    <row r="16" spans="1:44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6"/>
      <c r="AO16" s="124"/>
      <c r="AP16" s="109"/>
      <c r="AQ16" s="2">
        <f>IF(C16="tfr",0,SUM(SUM(O16:Q16)-SUM(R16:AP16)))</f>
        <v>0</v>
      </c>
    </row>
    <row r="17" spans="1:43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6"/>
      <c r="AO17" s="124"/>
      <c r="AP17" s="109"/>
      <c r="AQ17" s="2">
        <f t="shared" ref="AQ17" si="5">IF(C17="tfr",0,SUM(SUM(O17:Q17)-SUM(R17:AP17)))</f>
        <v>0</v>
      </c>
    </row>
    <row r="18" spans="1:43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6"/>
      <c r="AO18" s="124"/>
      <c r="AP18" s="109"/>
      <c r="AQ18" s="2">
        <f t="shared" si="4"/>
        <v>0</v>
      </c>
    </row>
    <row r="19" spans="1:43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6"/>
      <c r="AO19" s="124"/>
      <c r="AP19" s="109"/>
      <c r="AQ19" s="2">
        <f t="shared" si="4"/>
        <v>0</v>
      </c>
    </row>
    <row r="20" spans="1:43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6"/>
      <c r="AO20" s="124"/>
      <c r="AP20" s="109"/>
      <c r="AQ20" s="2">
        <f t="shared" si="4"/>
        <v>0</v>
      </c>
    </row>
    <row r="21" spans="1:43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Z21" s="127">
        <v>4.25</v>
      </c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6"/>
      <c r="AO21" s="124"/>
      <c r="AP21" s="109"/>
      <c r="AQ21" s="2">
        <f t="shared" ref="AQ21" si="6">IF(C21="tfr",0,SUM(SUM(O21:Q21)-SUM(R21:AP21)))</f>
        <v>0</v>
      </c>
    </row>
    <row r="22" spans="1:43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6"/>
      <c r="AO22" s="124">
        <v>360</v>
      </c>
      <c r="AP22" s="109"/>
      <c r="AQ22" s="2">
        <f t="shared" si="4"/>
        <v>0</v>
      </c>
    </row>
    <row r="23" spans="1:43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6"/>
      <c r="AO23" s="124"/>
      <c r="AP23" s="109"/>
      <c r="AQ23" s="2">
        <f t="shared" ref="AQ23:AQ119" si="7">IF(C23="tfr",0,SUM(SUM(O23:Q23)-SUM(R23:AP23)))</f>
        <v>0</v>
      </c>
    </row>
    <row r="24" spans="1:43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6"/>
      <c r="AO24" s="124"/>
      <c r="AP24" s="109"/>
      <c r="AQ24" s="2">
        <f t="shared" si="7"/>
        <v>0</v>
      </c>
    </row>
    <row r="25" spans="1:43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6"/>
      <c r="AO25" s="124"/>
      <c r="AP25" s="109"/>
      <c r="AQ25" s="2">
        <f t="shared" si="7"/>
        <v>0</v>
      </c>
    </row>
    <row r="26" spans="1:43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6"/>
      <c r="AO26" s="124"/>
      <c r="AP26" s="109"/>
      <c r="AQ26" s="2">
        <f t="shared" si="7"/>
        <v>0</v>
      </c>
    </row>
    <row r="27" spans="1:43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6"/>
      <c r="AO27" s="124"/>
      <c r="AP27" s="109"/>
      <c r="AQ27" s="2">
        <f t="shared" si="7"/>
        <v>0</v>
      </c>
    </row>
    <row r="28" spans="1:43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6"/>
      <c r="AO28" s="124"/>
      <c r="AP28" s="109"/>
      <c r="AQ28" s="2">
        <f t="shared" si="7"/>
        <v>0</v>
      </c>
    </row>
    <row r="29" spans="1:43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6">
        <v>44.43</v>
      </c>
      <c r="AO29" s="124"/>
      <c r="AP29" s="109"/>
      <c r="AQ29" s="2">
        <f t="shared" si="7"/>
        <v>5.6843418860808015E-14</v>
      </c>
    </row>
    <row r="30" spans="1:43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6"/>
      <c r="AO30" s="124"/>
      <c r="AP30" s="109"/>
      <c r="AQ30" s="2">
        <f t="shared" si="7"/>
        <v>0</v>
      </c>
    </row>
    <row r="31" spans="1:43" ht="26.2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6"/>
      <c r="AO31" s="124"/>
      <c r="AP31" s="109"/>
      <c r="AQ31" s="2">
        <f t="shared" si="7"/>
        <v>0</v>
      </c>
    </row>
    <row r="32" spans="1:43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6"/>
      <c r="AO32" s="124"/>
      <c r="AP32" s="109"/>
      <c r="AQ32" s="2">
        <f t="shared" si="7"/>
        <v>0</v>
      </c>
    </row>
    <row r="33" spans="1:43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Z33" s="127">
        <v>4.25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6"/>
      <c r="AO33" s="124"/>
      <c r="AP33" s="109"/>
      <c r="AQ33" s="2">
        <f t="shared" si="7"/>
        <v>0</v>
      </c>
    </row>
    <row r="34" spans="1:43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6"/>
      <c r="AO34" s="124"/>
      <c r="AP34" s="109"/>
      <c r="AQ34" s="2">
        <f t="shared" si="7"/>
        <v>0</v>
      </c>
    </row>
    <row r="35" spans="1:43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6"/>
      <c r="AO35" s="124"/>
      <c r="AP35" s="109"/>
      <c r="AQ35" s="2">
        <f t="shared" si="7"/>
        <v>0</v>
      </c>
    </row>
    <row r="36" spans="1:43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6"/>
      <c r="AO36" s="124"/>
      <c r="AP36" s="109"/>
      <c r="AQ36" s="2">
        <f t="shared" si="7"/>
        <v>0</v>
      </c>
    </row>
    <row r="37" spans="1:43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6"/>
      <c r="AO37" s="124"/>
      <c r="AP37" s="109"/>
      <c r="AQ37" s="2">
        <f t="shared" si="7"/>
        <v>0</v>
      </c>
    </row>
    <row r="38" spans="1:43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6"/>
      <c r="AO38" s="124"/>
      <c r="AP38" s="109"/>
      <c r="AQ38" s="2">
        <f t="shared" si="7"/>
        <v>0</v>
      </c>
    </row>
    <row r="39" spans="1:43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6"/>
      <c r="AO39" s="124"/>
      <c r="AP39" s="109"/>
      <c r="AQ39" s="2">
        <f t="shared" si="7"/>
        <v>0</v>
      </c>
    </row>
    <row r="40" spans="1:43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6"/>
      <c r="AO40" s="124"/>
      <c r="AP40" s="109"/>
      <c r="AQ40" s="2">
        <f t="shared" si="7"/>
        <v>0</v>
      </c>
    </row>
    <row r="41" spans="1:43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6">
        <v>45.6</v>
      </c>
      <c r="AO41" s="124"/>
      <c r="AP41" s="109"/>
      <c r="AQ41" s="2">
        <f t="shared" si="7"/>
        <v>0</v>
      </c>
    </row>
    <row r="42" spans="1:43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951.4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26">
        <v>191.9</v>
      </c>
      <c r="AO42" s="124"/>
      <c r="AP42" s="109"/>
      <c r="AQ42" s="2">
        <f t="shared" si="7"/>
        <v>0</v>
      </c>
    </row>
    <row r="43" spans="1:43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26">
        <v>43.4</v>
      </c>
      <c r="AO43" s="124"/>
      <c r="AP43" s="109"/>
      <c r="AQ43" s="2">
        <f t="shared" si="7"/>
        <v>0</v>
      </c>
    </row>
    <row r="44" spans="1:43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>
        <v>775</v>
      </c>
      <c r="AH44" s="127"/>
      <c r="AI44" s="127"/>
      <c r="AJ44" s="127"/>
      <c r="AK44" s="127"/>
      <c r="AL44" s="127"/>
      <c r="AN44" s="126"/>
      <c r="AO44" s="124"/>
      <c r="AP44" s="109"/>
      <c r="AQ44" s="2">
        <f t="shared" si="7"/>
        <v>0</v>
      </c>
    </row>
    <row r="45" spans="1:43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6">
        <v>14.16</v>
      </c>
      <c r="AO45" s="124"/>
      <c r="AP45" s="109"/>
      <c r="AQ45" s="2">
        <f t="shared" si="7"/>
        <v>0</v>
      </c>
    </row>
    <row r="46" spans="1:43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6"/>
      <c r="AO46" s="124"/>
      <c r="AP46" s="109"/>
      <c r="AQ46" s="2">
        <f t="shared" si="7"/>
        <v>0</v>
      </c>
    </row>
    <row r="47" spans="1:43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Z47" s="127">
        <v>4.25</v>
      </c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6"/>
      <c r="AO47" s="124"/>
      <c r="AP47" s="109"/>
      <c r="AQ47" s="2">
        <f t="shared" si="7"/>
        <v>0</v>
      </c>
    </row>
    <row r="48" spans="1:43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6"/>
      <c r="AO48" s="124"/>
      <c r="AP48" s="109"/>
      <c r="AQ48" s="2">
        <f t="shared" ref="AQ48" si="8">IF(C48="tfr",0,SUM(SUM(O48:Q48)-SUM(R48:AP48)))</f>
        <v>0</v>
      </c>
    </row>
    <row r="49" spans="1:43">
      <c r="A49" s="110"/>
      <c r="B49" s="128"/>
      <c r="C49" s="112"/>
      <c r="D49" s="122"/>
      <c r="E49" s="123"/>
      <c r="F49" s="124"/>
      <c r="G49" s="116"/>
      <c r="H49" s="125"/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6"/>
      <c r="AO49" s="124"/>
      <c r="AP49" s="109"/>
      <c r="AQ49" s="2">
        <f t="shared" ref="AQ49:AQ53" si="9">IF(C49="tfr",0,SUM(SUM(O49:Q49)-SUM(R49:AP49)))</f>
        <v>0</v>
      </c>
    </row>
    <row r="50" spans="1:43">
      <c r="A50" s="110"/>
      <c r="B50" s="128"/>
      <c r="C50" s="112"/>
      <c r="D50" s="122"/>
      <c r="E50" s="123"/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/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6"/>
      <c r="AO50" s="124"/>
      <c r="AP50" s="109"/>
      <c r="AQ50" s="2">
        <f t="shared" si="9"/>
        <v>0</v>
      </c>
    </row>
    <row r="51" spans="1:43">
      <c r="A51" s="110"/>
      <c r="B51" s="128"/>
      <c r="C51" s="112"/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/>
      <c r="P51" s="124"/>
      <c r="Q51" s="126"/>
      <c r="R51" s="123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6"/>
      <c r="AO51" s="124"/>
      <c r="AP51" s="109"/>
      <c r="AQ51" s="2">
        <f t="shared" si="9"/>
        <v>0</v>
      </c>
    </row>
    <row r="52" spans="1:43">
      <c r="A52" s="110"/>
      <c r="B52" s="128"/>
      <c r="C52" s="112"/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/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6"/>
      <c r="AO52" s="124"/>
      <c r="AP52" s="109"/>
      <c r="AQ52" s="2">
        <f t="shared" ref="AQ52" si="10">IF(C52="tfr",0,SUM(SUM(O52:Q52)-SUM(R52:AP52)))</f>
        <v>0</v>
      </c>
    </row>
    <row r="53" spans="1:43">
      <c r="A53" s="110"/>
      <c r="B53" s="111"/>
      <c r="C53" s="112"/>
      <c r="D53" s="122"/>
      <c r="E53" s="114"/>
      <c r="F53" s="115"/>
      <c r="G53" s="116"/>
      <c r="H53" s="117"/>
      <c r="I53" s="115"/>
      <c r="J53" s="115"/>
      <c r="K53" s="115"/>
      <c r="L53" s="115"/>
      <c r="M53" s="115"/>
      <c r="N53" s="111"/>
      <c r="O53" s="114"/>
      <c r="P53" s="115"/>
      <c r="Q53" s="116"/>
      <c r="R53" s="114"/>
      <c r="S53" s="120"/>
      <c r="T53" s="120"/>
      <c r="U53" s="120"/>
      <c r="V53" s="120"/>
      <c r="W53" s="120"/>
      <c r="X53" s="120"/>
      <c r="Y53" s="120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6"/>
      <c r="AO53" s="115"/>
      <c r="AP53" s="109"/>
      <c r="AQ53" s="2">
        <f t="shared" si="9"/>
        <v>0</v>
      </c>
    </row>
    <row r="54" spans="1:43">
      <c r="A54" s="110"/>
      <c r="B54" s="128"/>
      <c r="C54" s="112"/>
      <c r="D54" s="122"/>
      <c r="E54" s="123"/>
      <c r="F54" s="124"/>
      <c r="G54" s="116"/>
      <c r="H54" s="125"/>
      <c r="I54" s="115"/>
      <c r="J54" s="115"/>
      <c r="K54" s="115"/>
      <c r="L54" s="115"/>
      <c r="M54" s="115"/>
      <c r="N54" s="115"/>
      <c r="O54" s="123"/>
      <c r="P54" s="124"/>
      <c r="Q54" s="126"/>
      <c r="R54" s="123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6"/>
      <c r="AO54" s="124"/>
      <c r="AP54" s="109"/>
      <c r="AQ54" s="2">
        <f t="shared" ref="AQ54" si="11">IF(C54="tfr",0,SUM(SUM(O54:Q54)-SUM(R54:AP54)))</f>
        <v>0</v>
      </c>
    </row>
    <row r="55" spans="1:43">
      <c r="A55" s="110"/>
      <c r="B55" s="128"/>
      <c r="C55" s="112"/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/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6"/>
      <c r="AO55" s="124"/>
      <c r="AP55" s="109"/>
      <c r="AQ55" s="2">
        <f t="shared" ref="AQ55:AQ57" si="12">IF(C55="tfr",0,SUM(SUM(O55:Q55)-SUM(R55:AP55)))</f>
        <v>0</v>
      </c>
    </row>
    <row r="56" spans="1:43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6"/>
      <c r="AO56" s="124"/>
      <c r="AP56" s="109"/>
      <c r="AQ56" s="2">
        <f t="shared" si="12"/>
        <v>0</v>
      </c>
    </row>
    <row r="57" spans="1:43">
      <c r="A57" s="110"/>
      <c r="B57" s="128"/>
      <c r="C57" s="112"/>
      <c r="D57" s="122"/>
      <c r="E57" s="123"/>
      <c r="F57" s="124"/>
      <c r="G57" s="116"/>
      <c r="H57" s="125"/>
      <c r="I57" s="115"/>
      <c r="J57" s="115"/>
      <c r="K57" s="115"/>
      <c r="L57" s="115"/>
      <c r="M57" s="115"/>
      <c r="N57" s="115"/>
      <c r="O57" s="123"/>
      <c r="P57" s="124"/>
      <c r="Q57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6"/>
      <c r="AO57" s="124"/>
      <c r="AP57" s="109"/>
      <c r="AQ57" s="2">
        <f t="shared" si="12"/>
        <v>0</v>
      </c>
    </row>
    <row r="58" spans="1:43">
      <c r="A58" s="110"/>
      <c r="B58" s="128"/>
      <c r="C58" s="112"/>
      <c r="D58" s="122"/>
      <c r="E58" s="123"/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/>
      <c r="Q58" s="126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6"/>
      <c r="AO58" s="124"/>
      <c r="AP58" s="109"/>
      <c r="AQ58" s="2">
        <f>IF(C58="tfr",0,SUM(SUM(O58:Q58)-SUM(R58:AP58)))</f>
        <v>0</v>
      </c>
    </row>
    <row r="59" spans="1:43">
      <c r="A59" s="110"/>
      <c r="B59" s="128"/>
      <c r="C59" s="112"/>
      <c r="D59" s="122"/>
      <c r="E59" s="123"/>
      <c r="F59" s="124"/>
      <c r="G59" s="116"/>
      <c r="H59" s="125"/>
      <c r="I59" s="115"/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6"/>
      <c r="AO59" s="124"/>
      <c r="AP59" s="109"/>
      <c r="AQ59" s="2">
        <f t="shared" ref="AQ59" si="13">IF(C59="tfr",0,SUM(SUM(O59:Q59)-SUM(R59:AP59)))</f>
        <v>0</v>
      </c>
    </row>
    <row r="60" spans="1:43">
      <c r="A60" s="110"/>
      <c r="B60" s="128"/>
      <c r="C60" s="112"/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/>
      <c r="P60" s="124"/>
      <c r="Q60" s="126"/>
      <c r="R60" s="123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6"/>
      <c r="AO60" s="124"/>
      <c r="AP60" s="109"/>
      <c r="AQ60" s="2">
        <f t="shared" ref="AQ60" si="14">IF(C60="tfr",0,SUM(SUM(O60:Q60)-SUM(R60:AP60)))</f>
        <v>0</v>
      </c>
    </row>
    <row r="61" spans="1:43">
      <c r="A61" s="110"/>
      <c r="B61" s="128"/>
      <c r="C61" s="112"/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/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6"/>
      <c r="AO61" s="124"/>
      <c r="AP61" s="109"/>
      <c r="AQ61" s="2">
        <f t="shared" ref="AQ61:AQ62" si="15">IF(C61="tfr",0,SUM(SUM(O61:Q61)-SUM(R61:AP61)))</f>
        <v>0</v>
      </c>
    </row>
    <row r="62" spans="1:43">
      <c r="A62" s="110"/>
      <c r="B62" s="128"/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/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6"/>
      <c r="AO62" s="124"/>
      <c r="AP62" s="109"/>
      <c r="AQ62" s="2">
        <f t="shared" si="15"/>
        <v>0</v>
      </c>
    </row>
    <row r="63" spans="1:43">
      <c r="A63" s="110"/>
      <c r="B63" s="128"/>
      <c r="C63" s="112"/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/>
      <c r="P63" s="124"/>
      <c r="Q63" s="126"/>
      <c r="R63" s="123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6"/>
      <c r="AO63" s="124"/>
      <c r="AP63" s="109"/>
      <c r="AQ63" s="2">
        <f t="shared" si="7"/>
        <v>0</v>
      </c>
    </row>
    <row r="64" spans="1:43">
      <c r="A64" s="110"/>
      <c r="B64" s="128"/>
      <c r="C64" s="112"/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O64" s="123"/>
      <c r="P64" s="124"/>
      <c r="Q64" s="126"/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6"/>
      <c r="AO64" s="124"/>
      <c r="AP64" s="109"/>
      <c r="AQ64" s="2">
        <f t="shared" ref="AQ64:AQ76" si="16">IF(C64="tfr",0,SUM(SUM(O64:Q64)-SUM(R64:AP64)))</f>
        <v>0</v>
      </c>
    </row>
    <row r="65" spans="1:43">
      <c r="A65" s="110"/>
      <c r="B65" s="128"/>
      <c r="C65" s="112"/>
      <c r="D65" s="122"/>
      <c r="E65" s="123"/>
      <c r="F65" s="124"/>
      <c r="G65" s="116"/>
      <c r="H65" s="125"/>
      <c r="I65" s="124"/>
      <c r="J65" s="115"/>
      <c r="K65" s="115"/>
      <c r="L65" s="115"/>
      <c r="M65" s="115"/>
      <c r="N65" s="115"/>
      <c r="O65" s="123"/>
      <c r="P65" s="124"/>
      <c r="Q65" s="126"/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3"/>
      <c r="AG65" s="127"/>
      <c r="AH65" s="127"/>
      <c r="AI65" s="127"/>
      <c r="AJ65" s="127"/>
      <c r="AK65" s="127"/>
      <c r="AL65" s="127"/>
      <c r="AM65" s="127"/>
      <c r="AN65" s="126"/>
      <c r="AO65" s="124"/>
      <c r="AP65" s="109"/>
      <c r="AQ65" s="2">
        <f t="shared" si="16"/>
        <v>0</v>
      </c>
    </row>
    <row r="66" spans="1:43">
      <c r="A66" s="110"/>
      <c r="B66" s="128"/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O66" s="123"/>
      <c r="P66" s="124"/>
      <c r="Q66" s="126"/>
      <c r="R66" s="123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3"/>
      <c r="AF66" s="127"/>
      <c r="AG66" s="127"/>
      <c r="AH66" s="127"/>
      <c r="AI66" s="127"/>
      <c r="AJ66" s="127"/>
      <c r="AK66" s="127"/>
      <c r="AL66" s="127"/>
      <c r="AM66" s="127"/>
      <c r="AN66" s="126"/>
      <c r="AO66" s="124"/>
      <c r="AP66" s="109"/>
      <c r="AQ66" s="2">
        <f t="shared" si="16"/>
        <v>0</v>
      </c>
    </row>
    <row r="67" spans="1:43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6"/>
      <c r="AO67" s="124"/>
      <c r="AP67" s="109"/>
      <c r="AQ67" s="2">
        <f t="shared" si="16"/>
        <v>0</v>
      </c>
    </row>
    <row r="68" spans="1:43">
      <c r="A68" s="110"/>
      <c r="B68" s="128"/>
      <c r="C68" s="112"/>
      <c r="D68" s="122"/>
      <c r="E68" s="123"/>
      <c r="F68" s="124"/>
      <c r="G68" s="116"/>
      <c r="H68" s="125"/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6"/>
      <c r="AO68" s="124"/>
      <c r="AP68" s="109"/>
      <c r="AQ68" s="2">
        <f t="shared" si="16"/>
        <v>0</v>
      </c>
    </row>
    <row r="69" spans="1:43">
      <c r="A69" s="110"/>
      <c r="B69" s="128"/>
      <c r="C69" s="112"/>
      <c r="D69" s="122"/>
      <c r="F69" s="123"/>
      <c r="G69" s="116"/>
      <c r="H69" s="125"/>
      <c r="I69" s="124"/>
      <c r="J69" s="115"/>
      <c r="K69" s="115"/>
      <c r="L69" s="115"/>
      <c r="M69" s="115"/>
      <c r="N69" s="115"/>
      <c r="O69" s="123"/>
      <c r="P69" s="124"/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6"/>
      <c r="AO69" s="124"/>
      <c r="AP69" s="109"/>
      <c r="AQ69" s="2">
        <f t="shared" si="16"/>
        <v>0</v>
      </c>
    </row>
    <row r="70" spans="1:43">
      <c r="A70" s="110"/>
      <c r="B70" s="128"/>
      <c r="C70" s="112"/>
      <c r="D70" s="122"/>
      <c r="E70" s="123"/>
      <c r="F70" s="124"/>
      <c r="G70" s="116"/>
      <c r="H70" s="125"/>
      <c r="I70" s="115"/>
      <c r="J70" s="115"/>
      <c r="K70" s="115"/>
      <c r="L70" s="115"/>
      <c r="M70" s="115"/>
      <c r="N70" s="115"/>
      <c r="O70" s="123"/>
      <c r="P70" s="124"/>
      <c r="Q70" s="126"/>
      <c r="R70" s="123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6"/>
      <c r="AO70" s="124"/>
      <c r="AP70" s="109"/>
      <c r="AQ70" s="2">
        <f t="shared" si="16"/>
        <v>0</v>
      </c>
    </row>
    <row r="71" spans="1:43">
      <c r="A71" s="110"/>
      <c r="B71" s="128"/>
      <c r="C71" s="112"/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/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6"/>
      <c r="AO71" s="124"/>
      <c r="AP71" s="109"/>
      <c r="AQ71" s="2">
        <f t="shared" si="16"/>
        <v>0</v>
      </c>
    </row>
    <row r="72" spans="1:43">
      <c r="A72" s="110"/>
      <c r="B72" s="128"/>
      <c r="C72" s="112"/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/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6"/>
      <c r="AO72" s="124"/>
      <c r="AP72" s="109"/>
      <c r="AQ72" s="2">
        <f t="shared" si="16"/>
        <v>0</v>
      </c>
    </row>
    <row r="73" spans="1:43">
      <c r="A73" s="110"/>
      <c r="B73" s="128"/>
      <c r="C73" s="112"/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/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6"/>
      <c r="AO73" s="124"/>
      <c r="AP73" s="109"/>
      <c r="AQ73" s="2">
        <f t="shared" si="16"/>
        <v>0</v>
      </c>
    </row>
    <row r="74" spans="1:43">
      <c r="A74" s="110"/>
      <c r="B74" s="128"/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/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6"/>
      <c r="AO74" s="124"/>
      <c r="AP74" s="109"/>
      <c r="AQ74" s="2">
        <f t="shared" si="16"/>
        <v>0</v>
      </c>
    </row>
    <row r="75" spans="1:43">
      <c r="A75" s="110"/>
      <c r="B75" s="128"/>
      <c r="C75" s="112"/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/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6"/>
      <c r="AO75" s="124"/>
      <c r="AP75" s="109"/>
      <c r="AQ75" s="2">
        <f t="shared" si="16"/>
        <v>0</v>
      </c>
    </row>
    <row r="76" spans="1:43">
      <c r="A76" s="110"/>
      <c r="B76" s="128"/>
      <c r="C76" s="112"/>
      <c r="D76" s="122"/>
      <c r="E76" s="123"/>
      <c r="F76" s="124"/>
      <c r="G76" s="116"/>
      <c r="H76" s="124"/>
      <c r="I76" s="115"/>
      <c r="J76" s="115"/>
      <c r="K76" s="115"/>
      <c r="L76" s="115"/>
      <c r="M76" s="115"/>
      <c r="N76" s="115"/>
      <c r="O76" s="123"/>
      <c r="P76" s="124"/>
      <c r="Q76" s="126"/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6"/>
      <c r="AO76" s="124"/>
      <c r="AP76" s="109"/>
      <c r="AQ76" s="2">
        <f t="shared" si="16"/>
        <v>0</v>
      </c>
    </row>
    <row r="77" spans="1:43">
      <c r="A77" s="110"/>
      <c r="B77" s="128"/>
      <c r="C77" s="112"/>
      <c r="D77" s="122"/>
      <c r="E77" s="123"/>
      <c r="F77" s="124"/>
      <c r="G77" s="116"/>
      <c r="H77" s="125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6"/>
      <c r="AO77" s="124"/>
      <c r="AP77" s="109"/>
      <c r="AQ77" s="2">
        <f t="shared" ref="AQ77:AQ92" si="17">IF(C77="tfr",0,SUM(SUM(O77:Q77)-SUM(R77:AP77)))</f>
        <v>0</v>
      </c>
    </row>
    <row r="78" spans="1:43">
      <c r="A78" s="110"/>
      <c r="B78" s="128"/>
      <c r="C78" s="112"/>
      <c r="D78" s="122"/>
      <c r="E78" s="123"/>
      <c r="F78" s="124"/>
      <c r="G78" s="116"/>
      <c r="H78" s="125"/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6"/>
      <c r="AO78" s="124"/>
      <c r="AP78" s="109"/>
      <c r="AQ78" s="2">
        <f t="shared" si="17"/>
        <v>0</v>
      </c>
    </row>
    <row r="79" spans="1:43">
      <c r="A79" s="110"/>
      <c r="B79" s="128"/>
      <c r="C79" s="112"/>
      <c r="D79" s="122"/>
      <c r="E79" s="123"/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/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6"/>
      <c r="AO79" s="124"/>
      <c r="AP79" s="109"/>
      <c r="AQ79" s="2">
        <f t="shared" si="17"/>
        <v>0</v>
      </c>
    </row>
    <row r="80" spans="1:43">
      <c r="A80" s="110"/>
      <c r="B80" s="128"/>
      <c r="C80" s="112"/>
      <c r="D80" s="122"/>
      <c r="F80" s="124"/>
      <c r="G80" s="116"/>
      <c r="H80" s="125"/>
      <c r="I80" s="115"/>
      <c r="J80" s="115"/>
      <c r="K80" s="115"/>
      <c r="L80" s="115"/>
      <c r="M80" s="115"/>
      <c r="N80" s="115"/>
      <c r="O80" s="123"/>
      <c r="Q80" s="126"/>
      <c r="R80" s="123"/>
      <c r="S80" s="127"/>
      <c r="T80" s="123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6"/>
      <c r="AO80" s="124"/>
      <c r="AP80" s="109"/>
      <c r="AQ80" s="2">
        <f>IF(C80="tfr",0,SUM(SUM(O80:Q80)-SUM(R80:AP80)))</f>
        <v>0</v>
      </c>
    </row>
    <row r="81" spans="1:43">
      <c r="A81" s="110"/>
      <c r="B81" s="128"/>
      <c r="C81" s="112"/>
      <c r="D81" s="122"/>
      <c r="E81" s="123"/>
      <c r="F81" s="124"/>
      <c r="G81" s="116"/>
      <c r="H81" s="125"/>
      <c r="I81" s="115"/>
      <c r="J81" s="115"/>
      <c r="K81" s="115"/>
      <c r="L81" s="115"/>
      <c r="M81" s="115"/>
      <c r="N81" s="115"/>
      <c r="O81" s="123"/>
      <c r="Q81" s="126"/>
      <c r="R81" s="123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6"/>
      <c r="AO81" s="124"/>
      <c r="AP81" s="109"/>
      <c r="AQ81" s="2">
        <f t="shared" si="17"/>
        <v>0</v>
      </c>
    </row>
    <row r="82" spans="1:43">
      <c r="A82" s="110"/>
      <c r="B82" s="128"/>
      <c r="C82" s="112"/>
      <c r="D82" s="122"/>
      <c r="E82" s="123"/>
      <c r="F82" s="124"/>
      <c r="G82" s="116"/>
      <c r="H82" s="125"/>
      <c r="I82" s="115"/>
      <c r="J82" s="115"/>
      <c r="K82" s="115"/>
      <c r="L82" s="115"/>
      <c r="M82" s="115"/>
      <c r="N82" s="115"/>
      <c r="P82" s="124"/>
      <c r="Q82" s="126"/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6"/>
      <c r="AO82" s="124"/>
      <c r="AP82" s="109"/>
      <c r="AQ82" s="2">
        <f t="shared" si="17"/>
        <v>0</v>
      </c>
    </row>
    <row r="83" spans="1:43">
      <c r="A83" s="110"/>
      <c r="B83" s="128"/>
      <c r="C83" s="112"/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O83" s="123"/>
      <c r="P83" s="124"/>
      <c r="Q83" s="126"/>
      <c r="R83" s="123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G83" s="127"/>
      <c r="AH83" s="127"/>
      <c r="AI83" s="127"/>
      <c r="AJ83" s="127"/>
      <c r="AK83" s="127"/>
      <c r="AL83" s="127"/>
      <c r="AM83" s="127"/>
      <c r="AO83" s="124"/>
      <c r="AP83" s="109"/>
      <c r="AQ83" s="2">
        <f>IF(C83="tfr",0,SUM(SUM(O83:Q83)-SUM(R83:AP83)))</f>
        <v>0</v>
      </c>
    </row>
    <row r="84" spans="1:43">
      <c r="A84" s="110"/>
      <c r="B84" s="128"/>
      <c r="C84" s="112"/>
      <c r="D84" s="122"/>
      <c r="E84" s="123"/>
      <c r="F84" s="124"/>
      <c r="G84" s="116"/>
      <c r="H84" s="125"/>
      <c r="I84" s="115"/>
      <c r="J84" s="115"/>
      <c r="K84" s="115"/>
      <c r="L84" s="115"/>
      <c r="M84" s="115"/>
      <c r="N84" s="115"/>
      <c r="O84" s="123"/>
      <c r="P84" s="124"/>
      <c r="Q84" s="126"/>
      <c r="R84" s="123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6"/>
      <c r="AO84" s="124"/>
      <c r="AP84" s="109"/>
      <c r="AQ84" s="2">
        <f>IF(C84="tfr",0,SUM(SUM(O84:Q84)-SUM(R84:AP84)))</f>
        <v>0</v>
      </c>
    </row>
    <row r="85" spans="1:43">
      <c r="A85" s="110"/>
      <c r="B85" s="128"/>
      <c r="C85" s="112"/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/>
      <c r="P85" s="124"/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6"/>
      <c r="AO85" s="124"/>
      <c r="AP85" s="109"/>
      <c r="AQ85" s="2">
        <f>IF(C85="tfr",0,SUM(SUM(O85:Q85)-SUM(R85:AP85)))</f>
        <v>0</v>
      </c>
    </row>
    <row r="86" spans="1:43">
      <c r="A86" s="110"/>
      <c r="B86" s="128"/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123"/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6"/>
      <c r="AO86" s="124"/>
      <c r="AP86" s="109"/>
      <c r="AQ86" s="2">
        <f t="shared" si="17"/>
        <v>0</v>
      </c>
    </row>
    <row r="87" spans="1:43">
      <c r="A87" s="110"/>
      <c r="B87" s="128"/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/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6"/>
      <c r="AO87" s="124"/>
      <c r="AP87" s="109"/>
      <c r="AQ87" s="2">
        <f t="shared" si="17"/>
        <v>0</v>
      </c>
    </row>
    <row r="88" spans="1:43">
      <c r="A88" s="110"/>
      <c r="B88" s="128"/>
      <c r="C88" s="112"/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/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6"/>
      <c r="AO88" s="124"/>
      <c r="AP88" s="109"/>
      <c r="AQ88" s="2">
        <f t="shared" si="17"/>
        <v>0</v>
      </c>
    </row>
    <row r="89" spans="1:43">
      <c r="A89" s="110"/>
      <c r="B89" s="128"/>
      <c r="C89" s="112"/>
      <c r="D89" s="122"/>
      <c r="E89" s="123"/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/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6"/>
      <c r="AO89" s="124"/>
      <c r="AP89" s="109"/>
      <c r="AQ89" s="2">
        <f t="shared" si="17"/>
        <v>0</v>
      </c>
    </row>
    <row r="90" spans="1:43">
      <c r="A90" s="110"/>
      <c r="B90" s="128"/>
      <c r="C90" s="112"/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91"/>
      <c r="P90" s="124"/>
      <c r="Q90" s="192"/>
      <c r="R90" s="123"/>
      <c r="S90" s="127"/>
      <c r="T90" s="127"/>
      <c r="U90" s="127"/>
      <c r="V90" s="127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6"/>
      <c r="AO90" s="124"/>
      <c r="AP90" s="109"/>
      <c r="AQ90" s="2">
        <f t="shared" si="17"/>
        <v>0</v>
      </c>
    </row>
    <row r="91" spans="1:43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91"/>
      <c r="P91" s="124"/>
      <c r="Q91" s="192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6"/>
      <c r="AO91" s="124"/>
      <c r="AP91" s="109"/>
      <c r="AQ91" s="2">
        <f t="shared" si="17"/>
        <v>0</v>
      </c>
    </row>
    <row r="92" spans="1:43">
      <c r="A92" s="110"/>
      <c r="B92" s="128"/>
      <c r="C92" s="112"/>
      <c r="D92" s="122"/>
      <c r="E92" s="123"/>
      <c r="F92" s="124"/>
      <c r="G92" s="116"/>
      <c r="H92" s="125"/>
      <c r="I92" s="115"/>
      <c r="J92" s="115"/>
      <c r="K92" s="115"/>
      <c r="L92" s="115"/>
      <c r="M92" s="115"/>
      <c r="N92" s="115"/>
      <c r="O92" s="191"/>
      <c r="P92" s="124"/>
      <c r="Q92" s="192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6"/>
      <c r="AO92" s="124"/>
      <c r="AP92" s="109"/>
      <c r="AQ92" s="2">
        <f t="shared" si="17"/>
        <v>0</v>
      </c>
    </row>
    <row r="93" spans="1:43">
      <c r="A93" s="110"/>
      <c r="B93" s="128"/>
      <c r="C93" s="112"/>
      <c r="D93" s="122"/>
      <c r="E93" s="123"/>
      <c r="F93" s="124"/>
      <c r="G93" s="116"/>
      <c r="H93" s="125"/>
      <c r="I93" s="115"/>
      <c r="J93" s="115"/>
      <c r="K93" s="115"/>
      <c r="L93" s="115"/>
      <c r="M93" s="115"/>
      <c r="N93" s="115"/>
      <c r="P93" s="124"/>
      <c r="Q93" s="123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6"/>
      <c r="AO93" s="124"/>
      <c r="AP93" s="109"/>
      <c r="AQ93" s="2">
        <f>IF(C93="tfr",0,SUM(SUM(P93:Q93)-SUM(R93:AP93)))</f>
        <v>0</v>
      </c>
    </row>
    <row r="94" spans="1:43">
      <c r="A94" s="110"/>
      <c r="B94" s="128"/>
      <c r="C94" s="112"/>
      <c r="D94" s="122"/>
      <c r="E94" s="123"/>
      <c r="F94" s="124"/>
      <c r="G94" s="116"/>
      <c r="H94" s="125"/>
      <c r="I94" s="115"/>
      <c r="J94" s="115"/>
      <c r="K94" s="115"/>
      <c r="L94" s="115"/>
      <c r="M94" s="115"/>
      <c r="N94" s="115"/>
      <c r="O94" s="123"/>
      <c r="P94" s="124"/>
      <c r="Q94" s="126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6"/>
      <c r="AO94" s="124"/>
      <c r="AP94" s="109"/>
      <c r="AQ94" s="2">
        <f t="shared" ref="AQ94:AQ107" si="18">IF(C94="tfr",0,SUM(SUM(O94:Q94)-SUM(R94:AP94)))</f>
        <v>0</v>
      </c>
    </row>
    <row r="95" spans="1:43">
      <c r="A95" s="110"/>
      <c r="B95" s="128"/>
      <c r="C95" s="112"/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23"/>
      <c r="P95" s="124"/>
      <c r="Q95" s="126"/>
      <c r="R95" s="123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6"/>
      <c r="AO95" s="124"/>
      <c r="AP95" s="109"/>
      <c r="AQ95" s="2">
        <f t="shared" si="18"/>
        <v>0</v>
      </c>
    </row>
    <row r="96" spans="1:43">
      <c r="A96" s="110"/>
      <c r="B96" s="128"/>
      <c r="C96" s="112"/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P96" s="124"/>
      <c r="Q96" s="126"/>
      <c r="R96" s="123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6"/>
      <c r="AO96" s="124"/>
      <c r="AP96" s="109"/>
      <c r="AQ96" s="2">
        <f t="shared" si="18"/>
        <v>0</v>
      </c>
    </row>
    <row r="97" spans="1:43">
      <c r="A97" s="110"/>
      <c r="B97" s="128"/>
      <c r="C97" s="112"/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O97" s="123"/>
      <c r="P97" s="124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6"/>
      <c r="AO97" s="124"/>
      <c r="AP97" s="109"/>
      <c r="AQ97" s="2">
        <f t="shared" si="18"/>
        <v>0</v>
      </c>
    </row>
    <row r="98" spans="1:43">
      <c r="A98" s="110"/>
      <c r="B98" s="128"/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/>
      <c r="P98" s="124"/>
      <c r="R98" s="123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6"/>
      <c r="AO98" s="124"/>
      <c r="AP98" s="109"/>
      <c r="AQ98" s="2">
        <f t="shared" si="18"/>
        <v>0</v>
      </c>
    </row>
    <row r="99" spans="1:43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Q99" s="126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6"/>
      <c r="AO99" s="124"/>
      <c r="AP99" s="109"/>
      <c r="AQ99" s="2">
        <f t="shared" si="18"/>
        <v>0</v>
      </c>
    </row>
    <row r="100" spans="1:43">
      <c r="A100" s="110"/>
      <c r="B100" s="128"/>
      <c r="C100" s="112"/>
      <c r="D100" s="122"/>
      <c r="E100" s="123"/>
      <c r="F100" s="124"/>
      <c r="G100" s="116"/>
      <c r="H100" s="125"/>
      <c r="I100" s="115"/>
      <c r="J100" s="115"/>
      <c r="K100" s="115"/>
      <c r="L100" s="115"/>
      <c r="M100" s="115"/>
      <c r="N100" s="115"/>
      <c r="O100" s="123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6"/>
      <c r="AO100" s="124"/>
      <c r="AP100" s="109"/>
      <c r="AQ100" s="2">
        <f t="shared" si="18"/>
        <v>0</v>
      </c>
    </row>
    <row r="101" spans="1:43">
      <c r="A101" s="110"/>
      <c r="B101" s="128"/>
      <c r="C101" s="112"/>
      <c r="D101" s="122"/>
      <c r="E101" s="123"/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126"/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6"/>
      <c r="AO101" s="124"/>
      <c r="AP101" s="109"/>
      <c r="AQ101" s="2">
        <f t="shared" si="18"/>
        <v>0</v>
      </c>
    </row>
    <row r="102" spans="1:43">
      <c r="A102" s="110"/>
      <c r="B102" s="128"/>
      <c r="C102" s="112"/>
      <c r="D102" s="122"/>
      <c r="E102" s="123"/>
      <c r="F102" s="124"/>
      <c r="G102" s="116"/>
      <c r="H102" s="125"/>
      <c r="I102" s="115"/>
      <c r="J102" s="115"/>
      <c r="K102" s="115"/>
      <c r="L102" s="115"/>
      <c r="M102" s="115"/>
      <c r="N102" s="115"/>
      <c r="O102" s="123"/>
      <c r="P102" s="124"/>
      <c r="Q102" s="126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6"/>
      <c r="AO102" s="124"/>
      <c r="AP102" s="109"/>
      <c r="AQ102" s="2">
        <f t="shared" si="18"/>
        <v>0</v>
      </c>
    </row>
    <row r="103" spans="1:43">
      <c r="A103" s="110"/>
      <c r="B103" s="128"/>
      <c r="C103" s="112"/>
      <c r="D103" s="122"/>
      <c r="E103" s="123"/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/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6"/>
      <c r="AO103" s="124"/>
      <c r="AP103" s="109"/>
      <c r="AQ103" s="2">
        <f t="shared" si="18"/>
        <v>0</v>
      </c>
    </row>
    <row r="104" spans="1:43">
      <c r="A104" s="110"/>
      <c r="B104" s="128"/>
      <c r="C104" s="112"/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/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6"/>
      <c r="AO104" s="124"/>
      <c r="AP104" s="109"/>
      <c r="AQ104" s="2">
        <f>IF(C104="tfr",0,SUM(SUM(O104:Q104)-SUM(R104:AP104)))</f>
        <v>0</v>
      </c>
    </row>
    <row r="105" spans="1:43">
      <c r="A105" s="110"/>
      <c r="B105" s="128"/>
      <c r="C105" s="112"/>
      <c r="D105" s="122"/>
      <c r="E105" s="123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/>
      <c r="P105" s="124"/>
      <c r="Q105" s="126"/>
      <c r="R105" s="123"/>
      <c r="S105" s="127"/>
      <c r="T105" s="127"/>
      <c r="U105" s="127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6"/>
      <c r="AO105" s="124"/>
      <c r="AP105" s="109"/>
      <c r="AQ105" s="2">
        <f t="shared" si="18"/>
        <v>0</v>
      </c>
    </row>
    <row r="106" spans="1:43">
      <c r="A106" s="110"/>
      <c r="B106" s="128"/>
      <c r="C106" s="112"/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/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6"/>
      <c r="AO106" s="124"/>
      <c r="AP106" s="109"/>
      <c r="AQ106" s="2">
        <f t="shared" si="18"/>
        <v>0</v>
      </c>
    </row>
    <row r="107" spans="1:43">
      <c r="A107" s="110"/>
      <c r="B107" s="128"/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/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6"/>
      <c r="AO107" s="124"/>
      <c r="AP107" s="109"/>
      <c r="AQ107" s="2">
        <f t="shared" si="18"/>
        <v>0</v>
      </c>
    </row>
    <row r="108" spans="1:43">
      <c r="A108" s="110"/>
      <c r="B108" s="128"/>
      <c r="C108" s="112"/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/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6"/>
      <c r="AO108" s="124"/>
      <c r="AP108" s="109"/>
      <c r="AQ108" s="2">
        <f t="shared" ref="AQ108" si="19">IF(C108="tfr",0,SUM(SUM(O108:Q108)-SUM(R108:AP108)))</f>
        <v>0</v>
      </c>
    </row>
    <row r="109" spans="1:43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6"/>
      <c r="AO109" s="124"/>
      <c r="AP109" s="109"/>
      <c r="AQ109" s="2">
        <f t="shared" ref="AQ109:AQ117" si="20">IF(C109="tfr",0,SUM(SUM(O109:Q109)-SUM(R109:AP109)))</f>
        <v>0</v>
      </c>
    </row>
    <row r="110" spans="1:43">
      <c r="A110" s="110"/>
      <c r="B110" s="128"/>
      <c r="C110" s="112"/>
      <c r="D110" s="122"/>
      <c r="E110" s="123"/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/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6"/>
      <c r="AO110" s="124"/>
      <c r="AP110" s="109"/>
      <c r="AQ110" s="2">
        <f t="shared" si="20"/>
        <v>0</v>
      </c>
    </row>
    <row r="111" spans="1:43">
      <c r="A111" s="110"/>
      <c r="B111" s="128"/>
      <c r="C111" s="112"/>
      <c r="D111" s="122"/>
      <c r="E111" s="123"/>
      <c r="F111" s="124"/>
      <c r="G111" s="116"/>
      <c r="H111" s="125"/>
      <c r="I111" s="115"/>
      <c r="J111" s="115"/>
      <c r="K111" s="115"/>
      <c r="L111" s="115"/>
      <c r="M111" s="115"/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6"/>
      <c r="AO111" s="124"/>
      <c r="AP111" s="109"/>
      <c r="AQ111" s="2">
        <f t="shared" si="20"/>
        <v>0</v>
      </c>
    </row>
    <row r="112" spans="1:43">
      <c r="A112" s="110"/>
      <c r="B112" s="128"/>
      <c r="C112" s="112"/>
      <c r="D112" s="122"/>
      <c r="E112" s="123"/>
      <c r="F112" s="124"/>
      <c r="G112" s="116"/>
      <c r="H112" s="125"/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6"/>
      <c r="AO112" s="124"/>
      <c r="AP112" s="109"/>
      <c r="AQ112" s="2">
        <f t="shared" si="20"/>
        <v>0</v>
      </c>
    </row>
    <row r="113" spans="1:43">
      <c r="A113" s="110"/>
      <c r="B113" s="128"/>
      <c r="C113" s="112"/>
      <c r="D113" s="122"/>
      <c r="E113" s="123"/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/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6"/>
      <c r="AO113" s="124"/>
      <c r="AP113" s="109"/>
      <c r="AQ113" s="2">
        <f t="shared" si="20"/>
        <v>0</v>
      </c>
    </row>
    <row r="114" spans="1:43">
      <c r="A114" s="110"/>
      <c r="B114" s="128"/>
      <c r="C114" s="112"/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/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6"/>
      <c r="AO114" s="124"/>
      <c r="AP114" s="109"/>
      <c r="AQ114" s="2">
        <f t="shared" si="20"/>
        <v>0</v>
      </c>
    </row>
    <row r="115" spans="1:43">
      <c r="A115" s="110"/>
      <c r="B115" s="128"/>
      <c r="C115" s="112"/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/>
      <c r="P115" s="124"/>
      <c r="Q115" s="126"/>
      <c r="R115" s="123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6"/>
      <c r="AO115" s="124"/>
      <c r="AP115" s="109"/>
      <c r="AQ115" s="2">
        <f t="shared" ref="AQ115:AQ116" si="21">IF(C115="tfr",0,SUM(SUM(O115:Q115)-SUM(R115:AP115)))</f>
        <v>0</v>
      </c>
    </row>
    <row r="116" spans="1:43">
      <c r="A116" s="110"/>
      <c r="B116" s="128"/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/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6"/>
      <c r="AO116" s="124"/>
      <c r="AP116" s="109"/>
      <c r="AQ116" s="2">
        <f t="shared" si="21"/>
        <v>0</v>
      </c>
    </row>
    <row r="117" spans="1:43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6"/>
      <c r="AO117" s="124"/>
      <c r="AP117" s="109"/>
      <c r="AQ117" s="2">
        <f t="shared" si="20"/>
        <v>0</v>
      </c>
    </row>
    <row r="118" spans="1:43">
      <c r="A118" s="110"/>
      <c r="B118" s="128"/>
      <c r="C118" s="112"/>
      <c r="D118" s="122"/>
      <c r="E118" s="123"/>
      <c r="F118" s="124"/>
      <c r="G118" s="116"/>
      <c r="H118" s="125"/>
      <c r="I118" s="115"/>
      <c r="J118" s="115"/>
      <c r="K118" s="115"/>
      <c r="L118" s="115"/>
      <c r="M118" s="115"/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6"/>
      <c r="AO118" s="124"/>
      <c r="AP118" s="109"/>
      <c r="AQ118" s="2">
        <f t="shared" ref="AQ118" si="22">IF(C118="tfr",0,SUM(SUM(O118:Q118)-SUM(R118:AP118)))</f>
        <v>0</v>
      </c>
    </row>
    <row r="119" spans="1:43">
      <c r="A119" s="110"/>
      <c r="B119" s="129"/>
      <c r="C119" s="130"/>
      <c r="D119" s="131"/>
      <c r="E119" s="123"/>
      <c r="F119" s="124"/>
      <c r="G119" s="132"/>
      <c r="H119" s="133"/>
      <c r="I119" s="134"/>
      <c r="J119" s="134"/>
      <c r="K119" s="134"/>
      <c r="L119" s="134"/>
      <c r="M119" s="134"/>
      <c r="N119" s="132"/>
      <c r="O119" s="135"/>
      <c r="P119" s="134"/>
      <c r="Q119" s="132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6"/>
      <c r="AO119" s="124"/>
      <c r="AP119" s="109"/>
      <c r="AQ119" s="2">
        <f t="shared" si="7"/>
        <v>0</v>
      </c>
    </row>
    <row r="120" spans="1:43" s="16" customFormat="1" ht="15.75" thickBot="1">
      <c r="A120" s="201"/>
      <c r="B120" s="136" t="s">
        <v>60</v>
      </c>
      <c r="C120" s="137"/>
      <c r="D120" s="138"/>
      <c r="E120" s="139">
        <f>SUM(E3:E119)</f>
        <v>5485.55</v>
      </c>
      <c r="F120" s="140">
        <f>SUM(F3:F119)</f>
        <v>21595.32</v>
      </c>
      <c r="G120" s="141">
        <f>SUM(G3:G119)</f>
        <v>20304.650000000001</v>
      </c>
      <c r="H120" s="142">
        <f>SUM(H3:H119)</f>
        <v>49.28</v>
      </c>
      <c r="I120" s="143">
        <f>SUM(I3:I119)</f>
        <v>5393.5</v>
      </c>
      <c r="J120" s="143">
        <f>SUM(J3:J119)</f>
        <v>0</v>
      </c>
      <c r="K120" s="143">
        <f>SUM(K3:K119)</f>
        <v>0</v>
      </c>
      <c r="L120" s="143">
        <f>SUM(L3:L119)</f>
        <v>0</v>
      </c>
      <c r="M120" s="143">
        <f>SUM(M3:M119)</f>
        <v>0</v>
      </c>
      <c r="N120" s="144">
        <f>SUM(N3:N119)</f>
        <v>935.84</v>
      </c>
      <c r="O120" s="143">
        <f>SUM(O3:O119)</f>
        <v>4681.7099999999991</v>
      </c>
      <c r="P120" s="143">
        <f>SUM(P3:P119)</f>
        <v>5300</v>
      </c>
      <c r="Q120" s="144">
        <f>SUM(Q3:Q119)</f>
        <v>2675</v>
      </c>
      <c r="R120" s="145">
        <f>SUM(R3:R119)</f>
        <v>1399.76</v>
      </c>
      <c r="S120" s="145">
        <f>SUM(S3:S119)</f>
        <v>0</v>
      </c>
      <c r="T120" s="145">
        <f>SUM(T3:T119)</f>
        <v>0</v>
      </c>
      <c r="U120" s="145">
        <f>SUM(U3:U119)</f>
        <v>104</v>
      </c>
      <c r="V120" s="145">
        <f>SUM(V3:V119)</f>
        <v>57.25</v>
      </c>
      <c r="W120" s="145">
        <f>SUM(W3:W119)</f>
        <v>0</v>
      </c>
      <c r="X120" s="145">
        <f>SUM(X3:X119)</f>
        <v>70.83</v>
      </c>
      <c r="Y120" s="145">
        <f>SUM(Y3:Y119)</f>
        <v>222.17</v>
      </c>
      <c r="Z120" s="145">
        <f>SUM(Z3:Z119)</f>
        <v>350.71</v>
      </c>
      <c r="AA120" s="145">
        <f>SUM(AA3:AA119)</f>
        <v>175</v>
      </c>
      <c r="AB120" s="145">
        <f>SUM(AB3:AB119)</f>
        <v>228</v>
      </c>
      <c r="AC120" s="145">
        <f>SUM(AC3:AC119)</f>
        <v>0</v>
      </c>
      <c r="AD120" s="145">
        <f>SUM(AD3:AD119)</f>
        <v>0</v>
      </c>
      <c r="AE120" s="145">
        <f>SUM(AE3:AE119)</f>
        <v>0</v>
      </c>
      <c r="AF120" s="145">
        <f>SUM(AF3:AF119)</f>
        <v>976.5</v>
      </c>
      <c r="AG120" s="145">
        <f>SUM(AG3:AG119)</f>
        <v>775</v>
      </c>
      <c r="AH120" s="145">
        <f>SUM(AH3:AH119)</f>
        <v>0</v>
      </c>
      <c r="AI120" s="145">
        <f>SUM(AI3:AI119)</f>
        <v>0</v>
      </c>
      <c r="AJ120" s="145">
        <f>SUM(AJ3:AJ119)</f>
        <v>0</v>
      </c>
      <c r="AK120" s="145">
        <f>SUM(AK3:AK119)</f>
        <v>0</v>
      </c>
      <c r="AL120" s="145">
        <f>SUM(AL3:AL119)</f>
        <v>0</v>
      </c>
      <c r="AM120" s="145">
        <f>SUM(AM3:AM119)</f>
        <v>0</v>
      </c>
      <c r="AN120" s="146">
        <f>SUM(AN3:AN119)</f>
        <v>339.49</v>
      </c>
      <c r="AO120" s="146">
        <f>SUM(AO3:AO119)</f>
        <v>2658</v>
      </c>
      <c r="AP120" s="147">
        <f>SUM(AP3:AP119)</f>
        <v>0</v>
      </c>
      <c r="AQ120" s="2"/>
    </row>
    <row r="121" spans="1:43" s="16" customFormat="1" ht="15.75" thickTop="1">
      <c r="A121" s="202"/>
      <c r="B121" s="148" t="s">
        <v>2</v>
      </c>
      <c r="C121" s="149"/>
      <c r="D121" s="150"/>
      <c r="E121" s="151">
        <f>O120</f>
        <v>4681.7099999999991</v>
      </c>
      <c r="F121" s="152">
        <f t="shared" ref="F121:G121" si="23">P120</f>
        <v>5300</v>
      </c>
      <c r="G121" s="153">
        <f t="shared" si="23"/>
        <v>2675</v>
      </c>
      <c r="H121" s="154"/>
      <c r="I121" s="154"/>
      <c r="J121" s="154"/>
      <c r="K121" s="154"/>
      <c r="L121" s="154"/>
      <c r="M121" s="154"/>
      <c r="N121" s="154"/>
      <c r="O121" s="97" t="s">
        <v>61</v>
      </c>
      <c r="P121" s="97" t="s">
        <v>61</v>
      </c>
      <c r="Q121" s="97" t="s">
        <v>61</v>
      </c>
      <c r="R121" s="154" t="s">
        <v>61</v>
      </c>
      <c r="S121" s="154"/>
      <c r="T121" s="154"/>
      <c r="U121" s="154"/>
      <c r="V121" s="154" t="s">
        <v>61</v>
      </c>
      <c r="W121" s="154"/>
      <c r="X121" s="154"/>
      <c r="Y121" s="154"/>
      <c r="Z121" s="154"/>
      <c r="AA121" s="154" t="s">
        <v>61</v>
      </c>
      <c r="AB121" s="154" t="s">
        <v>61</v>
      </c>
      <c r="AC121" s="154" t="s">
        <v>61</v>
      </c>
      <c r="AD121" s="154" t="s">
        <v>61</v>
      </c>
      <c r="AE121" s="154"/>
      <c r="AF121" s="154" t="s">
        <v>61</v>
      </c>
      <c r="AG121" s="154" t="s">
        <v>61</v>
      </c>
      <c r="AH121" s="154"/>
      <c r="AI121" s="154" t="s">
        <v>61</v>
      </c>
      <c r="AJ121" s="154"/>
      <c r="AK121" s="154" t="s">
        <v>61</v>
      </c>
      <c r="AL121" s="154"/>
      <c r="AM121" s="154" t="s">
        <v>61</v>
      </c>
      <c r="AN121" s="154"/>
      <c r="AO121" s="154" t="s">
        <v>61</v>
      </c>
      <c r="AP121" s="154" t="s">
        <v>61</v>
      </c>
    </row>
    <row r="122" spans="1:43" s="16" customFormat="1" ht="15.75" thickBot="1">
      <c r="A122" s="203"/>
      <c r="B122" s="155" t="s">
        <v>62</v>
      </c>
      <c r="C122" s="156"/>
      <c r="D122" s="157" t="s">
        <v>63</v>
      </c>
      <c r="E122" s="158">
        <f>E120-E121</f>
        <v>803.84000000000106</v>
      </c>
      <c r="F122" s="159">
        <f>F120-F121</f>
        <v>16295.32</v>
      </c>
      <c r="G122" s="160">
        <f>G120-G121</f>
        <v>17629.650000000001</v>
      </c>
      <c r="H122" s="154"/>
      <c r="I122" s="154"/>
      <c r="J122" s="154"/>
      <c r="K122" s="154"/>
      <c r="L122" s="154"/>
      <c r="M122" s="154"/>
      <c r="N122" s="154"/>
      <c r="O122" s="154" t="s">
        <v>61</v>
      </c>
      <c r="P122" s="154" t="s">
        <v>61</v>
      </c>
      <c r="Q122" s="154" t="s">
        <v>61</v>
      </c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 t="s">
        <v>61</v>
      </c>
    </row>
    <row r="123" spans="1:43" ht="15.75" thickTop="1">
      <c r="A123" s="6"/>
      <c r="B123" s="4"/>
      <c r="C123" s="8"/>
      <c r="D123" s="3"/>
      <c r="E123" s="4"/>
      <c r="F123" s="4"/>
      <c r="H123" s="161" t="s">
        <v>64</v>
      </c>
      <c r="I123" s="162">
        <f>SUM(H120:N120)</f>
        <v>6378.62</v>
      </c>
      <c r="M123" s="163"/>
      <c r="N123" s="163"/>
      <c r="O123" s="161" t="s">
        <v>65</v>
      </c>
      <c r="P123" s="162">
        <f>SUM(R120:AP120)</f>
        <v>7356.7099999999991</v>
      </c>
      <c r="Z123" s="4"/>
      <c r="AA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</row>
    <row r="124" spans="1:43" s="18" customFormat="1" ht="32.25" customHeight="1">
      <c r="A124" s="12"/>
      <c r="B124" s="12"/>
      <c r="C124" s="12"/>
      <c r="D124" s="12"/>
      <c r="E124" s="12"/>
      <c r="F124" s="12"/>
      <c r="G124" s="12"/>
      <c r="H124" s="2"/>
      <c r="I124" s="2"/>
      <c r="J124" s="164"/>
      <c r="K124" s="164"/>
      <c r="L124" s="164"/>
      <c r="M124" s="164"/>
      <c r="N124" s="164"/>
      <c r="O124" s="19"/>
      <c r="P124" s="165"/>
      <c r="Q124" s="17"/>
      <c r="R124" s="19"/>
      <c r="S124" s="19"/>
      <c r="T124" s="19"/>
      <c r="U124" s="19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</row>
    <row r="125" spans="1:43" s="24" customFormat="1" ht="30">
      <c r="A125" s="27" t="s">
        <v>66</v>
      </c>
      <c r="B125" s="15"/>
      <c r="C125" s="15"/>
      <c r="D125" s="15"/>
      <c r="E125" s="15"/>
      <c r="F125" s="35" t="s">
        <v>67</v>
      </c>
      <c r="H125" s="35" t="s">
        <v>68</v>
      </c>
      <c r="I125" s="23"/>
      <c r="J125" s="27" t="s">
        <v>69</v>
      </c>
      <c r="K125" s="23"/>
      <c r="L125" s="23"/>
      <c r="M125" s="23"/>
      <c r="N125" s="28">
        <f>SUM(E3:G3)</f>
        <v>35706.899999999994</v>
      </c>
      <c r="P125" s="55" t="s">
        <v>70</v>
      </c>
      <c r="S125" s="28">
        <f>SUM(E3:F3)</f>
        <v>15402.249999999996</v>
      </c>
      <c r="Z125" s="21" t="s">
        <v>61</v>
      </c>
      <c r="AA125" s="14"/>
      <c r="AC125" s="22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spans="1:43" s="24" customFormat="1" ht="16.5" customHeight="1">
      <c r="A126" s="15" t="s">
        <v>71</v>
      </c>
      <c r="B126" s="15"/>
      <c r="C126" s="15"/>
      <c r="D126" s="29">
        <f>E122</f>
        <v>803.84000000000106</v>
      </c>
      <c r="E126" s="30" t="s">
        <v>61</v>
      </c>
      <c r="F126" s="31"/>
      <c r="G126" s="15" t="s">
        <v>61</v>
      </c>
      <c r="H126" s="31">
        <f>D126-F126</f>
        <v>803.84000000000106</v>
      </c>
      <c r="I126" s="23"/>
      <c r="J126" s="32" t="s">
        <v>72</v>
      </c>
      <c r="K126" s="23"/>
      <c r="L126" s="23"/>
      <c r="M126" s="23"/>
      <c r="N126" s="28">
        <f>I123</f>
        <v>6378.62</v>
      </c>
      <c r="P126" s="56" t="s">
        <v>72</v>
      </c>
      <c r="S126" s="28">
        <f>SUM(H120:L120) +N120</f>
        <v>6378.62</v>
      </c>
      <c r="V126" s="23"/>
      <c r="W126" s="23"/>
      <c r="X126" s="23"/>
      <c r="Y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spans="1:43" s="24" customFormat="1" ht="16.5" customHeight="1">
      <c r="A127" s="15" t="s">
        <v>73</v>
      </c>
      <c r="B127" s="15"/>
      <c r="C127" s="15"/>
      <c r="D127" s="29">
        <f>F122</f>
        <v>16295.32</v>
      </c>
      <c r="E127" s="15"/>
      <c r="F127" s="31"/>
      <c r="G127" s="15" t="s">
        <v>61</v>
      </c>
      <c r="H127" s="31">
        <f>D127+F127</f>
        <v>16295.32</v>
      </c>
      <c r="I127" s="23"/>
      <c r="J127" s="23"/>
      <c r="K127" s="23"/>
      <c r="L127" s="23"/>
      <c r="M127" s="23"/>
      <c r="N127" s="26">
        <f>SUM(N125:N126)</f>
        <v>42085.52</v>
      </c>
      <c r="P127" s="18"/>
      <c r="V127" s="23"/>
      <c r="W127" s="23"/>
      <c r="X127" s="23"/>
      <c r="Y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spans="1:43" s="24" customFormat="1" ht="16.5" customHeight="1">
      <c r="A128" s="15" t="s">
        <v>16</v>
      </c>
      <c r="B128" s="15"/>
      <c r="C128" s="15"/>
      <c r="D128" s="29">
        <f>G122</f>
        <v>17629.650000000001</v>
      </c>
      <c r="E128" s="30" t="s">
        <v>61</v>
      </c>
      <c r="F128" s="31"/>
      <c r="G128" s="15"/>
      <c r="H128" s="31">
        <f>D128+F128</f>
        <v>17629.650000000001</v>
      </c>
      <c r="I128" s="23"/>
      <c r="J128" s="32" t="s">
        <v>74</v>
      </c>
      <c r="K128" s="23"/>
      <c r="L128" s="23"/>
      <c r="M128" s="23"/>
      <c r="N128" s="28">
        <f>P123</f>
        <v>7356.7099999999991</v>
      </c>
      <c r="P128" s="56" t="s">
        <v>74</v>
      </c>
      <c r="S128" s="28">
        <f>SUM(R120:AN120)</f>
        <v>4698.7099999999991</v>
      </c>
      <c r="V128" s="23"/>
      <c r="W128" s="23"/>
      <c r="X128" s="23"/>
      <c r="Y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spans="1:42" s="24" customFormat="1" ht="20.25" customHeight="1">
      <c r="A129" s="27" t="s">
        <v>75</v>
      </c>
      <c r="B129" s="18"/>
      <c r="C129" s="33"/>
      <c r="D129" s="25">
        <f>SUM(D126:D128)</f>
        <v>34728.81</v>
      </c>
      <c r="E129" s="15"/>
      <c r="F129" s="15"/>
      <c r="G129" s="15"/>
      <c r="H129" s="34">
        <f>SUM(H126:H128)</f>
        <v>34728.81</v>
      </c>
      <c r="I129" s="27"/>
      <c r="J129" s="27" t="s">
        <v>76</v>
      </c>
      <c r="M129" s="27"/>
      <c r="N129" s="26">
        <f>N127-N128</f>
        <v>34728.81</v>
      </c>
      <c r="P129" s="57" t="s">
        <v>77</v>
      </c>
      <c r="S129" s="169">
        <f>SUM(S125+S126-S128)</f>
        <v>17082.159999999996</v>
      </c>
      <c r="V129" s="23"/>
      <c r="W129" s="23"/>
      <c r="X129" s="23"/>
      <c r="Y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spans="1:42">
      <c r="A130" s="15"/>
      <c r="B130" s="15"/>
      <c r="C130" s="15"/>
      <c r="D130" s="15"/>
      <c r="E130" s="15"/>
      <c r="F130" s="15"/>
      <c r="G130" s="15"/>
      <c r="H130" s="15"/>
      <c r="I130" s="23"/>
      <c r="J130" s="23"/>
      <c r="K130" s="23"/>
      <c r="L130" s="23"/>
      <c r="M130" s="23"/>
      <c r="N130" s="23"/>
      <c r="O130" s="23"/>
      <c r="R130" s="23"/>
      <c r="S130" s="23"/>
      <c r="T130" s="23"/>
      <c r="U130" s="23"/>
    </row>
    <row r="131" spans="1:4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4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42">
      <c r="A133" s="12"/>
      <c r="B133" s="12"/>
      <c r="C133" s="12"/>
      <c r="D133" s="12"/>
      <c r="E133" s="12"/>
      <c r="F133" s="12"/>
      <c r="G133" s="12"/>
      <c r="H133" s="12"/>
      <c r="I133" s="12"/>
      <c r="J133" s="13"/>
      <c r="K133" s="13"/>
      <c r="L133" s="13"/>
      <c r="M133" s="12"/>
      <c r="N133" s="12"/>
      <c r="O133" s="12"/>
      <c r="P133" s="12"/>
      <c r="Q133" s="12"/>
    </row>
    <row r="134" spans="1:42">
      <c r="A134" s="10"/>
      <c r="C134" s="2"/>
      <c r="D134" s="2"/>
    </row>
    <row r="135" spans="1:42">
      <c r="A135" s="11"/>
      <c r="C135" s="2"/>
      <c r="D135" s="2"/>
    </row>
    <row r="136" spans="1:42">
      <c r="A136" s="9"/>
    </row>
  </sheetData>
  <autoFilter ref="A2:AQ123" xr:uid="{00000000-0009-0000-0000-000000000000}"/>
  <mergeCells count="5">
    <mergeCell ref="R1:AQ1"/>
    <mergeCell ref="O1:Q1"/>
    <mergeCell ref="A120:A122"/>
    <mergeCell ref="E1:G1"/>
    <mergeCell ref="H1:N1"/>
  </mergeCells>
  <conditionalFormatting sqref="H129">
    <cfRule type="expression" dxfId="0" priority="2">
      <formula>IF(H129 = N129,0,1)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7"/>
  <sheetViews>
    <sheetView topLeftCell="A7" workbookViewId="0">
      <selection activeCell="C44" sqref="C44"/>
    </sheetView>
  </sheetViews>
  <sheetFormatPr defaultColWidth="9.140625" defaultRowHeight="15"/>
  <cols>
    <col min="1" max="1" width="33" customWidth="1"/>
    <col min="2" max="2" width="12.28515625" customWidth="1"/>
    <col min="3" max="3" width="11.7109375" customWidth="1"/>
    <col min="4" max="4" width="10.85546875" customWidth="1"/>
    <col min="6" max="6" width="10.42578125" customWidth="1"/>
    <col min="8" max="8" width="9.7109375" customWidth="1"/>
    <col min="10" max="10" width="9.7109375" customWidth="1"/>
    <col min="14" max="14" width="10" customWidth="1"/>
    <col min="15" max="15" width="11.42578125" customWidth="1"/>
    <col min="16" max="16" width="19.85546875" customWidth="1"/>
    <col min="17" max="17" width="18.7109375" customWidth="1"/>
    <col min="18" max="18" width="17.7109375" customWidth="1"/>
    <col min="19" max="19" width="15" customWidth="1"/>
  </cols>
  <sheetData>
    <row r="1" spans="1:20" ht="26.25">
      <c r="A1" s="58" t="s">
        <v>78</v>
      </c>
    </row>
    <row r="2" spans="1:20">
      <c r="A2" s="59" t="s">
        <v>79</v>
      </c>
      <c r="B2" s="60" t="s">
        <v>80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81</v>
      </c>
    </row>
    <row r="3" spans="1:20">
      <c r="A3" s="190" t="s">
        <v>12</v>
      </c>
      <c r="B3" s="62">
        <v>10787</v>
      </c>
      <c r="C3" s="90">
        <f>SUMIFS('2025-2026'!$I3:$I119,'2025-2026'!$A3:$A119,"&gt;="&amp;C$2,'2025-2026'!$A3:$A119,"&lt;="&amp;EOMONTH(C2,0))</f>
        <v>5393.5</v>
      </c>
      <c r="D3" s="90">
        <f>SUMIFS('2025-2026'!$I3:$I119,'2025-2026'!$A3:$A119,"&gt;="&amp;D$2,'2025-2026'!$A3:$A119,"&lt;="&amp;EOMONTH(D2,0))</f>
        <v>0</v>
      </c>
      <c r="E3" s="90">
        <f>SUMIFS('2025-2026'!$I3:$I119,'2025-2026'!$A3:$A119,"&gt;="&amp;E$2,'2025-2026'!$A3:$A119,"&lt;="&amp;EOMONTH(E2,0))</f>
        <v>0</v>
      </c>
      <c r="F3" s="90">
        <f>SUMIFS('2025-2026'!$I3:$I119,'2025-2026'!$A3:$A119,"&gt;="&amp;F$2,'2025-2026'!$A3:$A119,"&lt;="&amp;EOMONTH(F2,0))</f>
        <v>0</v>
      </c>
      <c r="G3" s="90">
        <f>SUMIFS('2025-2026'!$I3:$I119,'2025-2026'!$A3:$A119,"&gt;="&amp;G$2,'2025-2026'!$A3:$A119,"&lt;="&amp;EOMONTH(G2,0))</f>
        <v>0</v>
      </c>
      <c r="H3" s="90">
        <f>SUMIFS('2025-2026'!$I3:$I119,'2025-2026'!$A3:$A119,"&gt;="&amp;H$2,'2025-2026'!$A3:$A119,"&lt;="&amp;EOMONTH(H2,0))</f>
        <v>0</v>
      </c>
      <c r="I3" s="90">
        <f>SUMIFS('2025-2026'!$I3:$I119,'2025-2026'!$A3:$A119,"&gt;="&amp;I$2,'2025-2026'!$A3:$A119,"&lt;="&amp;EOMONTH(I2,0))</f>
        <v>0</v>
      </c>
      <c r="J3" s="90">
        <f>SUMIFS('2025-2026'!$I3:$I119,'2025-2026'!$A3:$A119,"&gt;="&amp;J$2,'2025-2026'!$A3:$A119,"&lt;="&amp;EOMONTH(J2,0))</f>
        <v>0</v>
      </c>
      <c r="K3" s="90">
        <f>SUMIFS('2025-2026'!$I3:$I119,'2025-2026'!$A3:$A119,"&gt;="&amp;K$2,'2025-2026'!$A3:$A119,"&lt;="&amp;EOMONTH(K2,0))</f>
        <v>0</v>
      </c>
      <c r="L3" s="90">
        <f>SUMIFS('2025-2026'!$I3:$I119,'2025-2026'!$A3:$A119,"&gt;="&amp;L$2,'2025-2026'!$A3:$A119,"&lt;="&amp;EOMONTH(L2,0))</f>
        <v>0</v>
      </c>
      <c r="M3" s="90">
        <f>SUMIFS('2025-2026'!$I3:$I119,'2025-2026'!$A3:$A119,"&gt;="&amp;M$2,'2025-2026'!$A3:$A119,"&lt;="&amp;EOMONTH(M2,0))</f>
        <v>0</v>
      </c>
      <c r="N3" s="90">
        <f>SUMIFS('2025-2026'!$I3:$I119,'2025-2026'!$A3:$A119,"&gt;="&amp;N$2,'2025-2026'!$A3:$A119,"&lt;="&amp;EOMONTH(N2,0))</f>
        <v>0</v>
      </c>
      <c r="O3" s="64">
        <f t="shared" ref="O3:O10" si="0">SUM(C3:N3)</f>
        <v>5393.5</v>
      </c>
    </row>
    <row r="4" spans="1:20">
      <c r="A4" s="190" t="s">
        <v>43</v>
      </c>
      <c r="B4" s="62"/>
      <c r="C4" s="90">
        <f>SUMIFS('2025-2026'!$H3:$H119,'2025-2026'!$A3:$A119,"&gt;="&amp;C$2,'2025-2026'!$A3:$A119,"&lt;="&amp;EOMONTH(C2,0))</f>
        <v>12.51</v>
      </c>
      <c r="D4" s="90">
        <f>SUMIFS('2025-2026'!$H3:$H119,'2025-2026'!$A3:$A119,"&gt;="&amp;D2,'2025-2026'!$A3:$A119,"&lt;="&amp;EOMONTH(D2,0))</f>
        <v>12.22</v>
      </c>
      <c r="E4" s="90">
        <f>SUMIFS('2025-2026'!$H3:$H119,'2025-2026'!$A3:$A119,"&gt;="&amp;E2,'2025-2026'!$A3:$A119,"&lt;="&amp;EOMONTH(E2,0))</f>
        <v>13.23</v>
      </c>
      <c r="F4" s="90">
        <f>SUMIFS('2025-2026'!$H3:$H119,'2025-2026'!$A3:$A119,"&gt;="&amp;F2,'2025-2026'!$A3:$A119,"&lt;="&amp;EOMONTH(F2,0))</f>
        <v>11.32</v>
      </c>
      <c r="G4" s="90">
        <f>SUMIFS('2025-2026'!$H3:$H119,'2025-2026'!$A3:$A119,"&gt;="&amp;G2,'2025-2026'!$A3:$A119,"&lt;="&amp;EOMONTH(G2,0))</f>
        <v>0</v>
      </c>
      <c r="H4" s="90">
        <f>SUMIFS('2025-2026'!$H3:$H119,'2025-2026'!$A3:$A119,"&gt;="&amp;H2,'2025-2026'!$A3:$A119,"&lt;="&amp;EOMONTH(H2,0))</f>
        <v>0</v>
      </c>
      <c r="I4" s="90">
        <f>SUMIFS('2025-2026'!$H3:$H119,'2025-2026'!$A3:$A119,"&gt;="&amp;I2,'2025-2026'!$A3:$A119,"&lt;="&amp;EOMONTH(I2,0))</f>
        <v>0</v>
      </c>
      <c r="J4" s="90">
        <f>SUMIFS('2025-2026'!$H3:$H119,'2025-2026'!$A3:$A119,"&gt;="&amp;J2,'2025-2026'!$A3:$A119,"&lt;="&amp;EOMONTH(J2,0))</f>
        <v>0</v>
      </c>
      <c r="K4" s="90">
        <f>SUMIFS('2025-2026'!$H3:$H119,'2025-2026'!$A3:$A119,"&gt;="&amp;K2,'2025-2026'!$A3:$A119,"&lt;="&amp;EOMONTH(K2,0))</f>
        <v>0</v>
      </c>
      <c r="L4" s="90">
        <f>SUMIFS('2025-2026'!$H3:$H119,'2025-2026'!$A3:$A119,"&gt;="&amp;L2,'2025-2026'!$A3:$A119,"&lt;="&amp;EOMONTH(L2,0))</f>
        <v>0</v>
      </c>
      <c r="M4" s="90">
        <f>SUMIFS('2025-2026'!$H3:$H119,'2025-2026'!$A3:$A119,"&gt;="&amp;M2,'2025-2026'!$A3:$A119,"&lt;="&amp;EOMONTH(M2,0))</f>
        <v>0</v>
      </c>
      <c r="N4" s="90">
        <f>SUMIFS('2025-2026'!$H3:$H119,'2025-2026'!$A3:$A119,"&gt;="&amp;N2,'2025-2026'!$A3:$A119,"&lt;="&amp;EOMONTH(N2,0))</f>
        <v>0</v>
      </c>
      <c r="O4" s="64">
        <f t="shared" si="0"/>
        <v>49.28</v>
      </c>
    </row>
    <row r="5" spans="1:20">
      <c r="A5" s="190" t="s">
        <v>14</v>
      </c>
      <c r="B5" s="62"/>
      <c r="C5" s="90">
        <f>SUMIFS('2025-2026'!$K3:$K119,'2025-2026'!$A3:$A119,"&gt;="&amp;C$2,'2025-2026'!$A3:$A119,"&lt;="&amp;EOMONTH(C2,0))</f>
        <v>0</v>
      </c>
      <c r="D5" s="90">
        <f>SUMIFS('2025-2026'!$K3:$K119,'2025-2026'!$A3:$A119,"&gt;="&amp;D$2,'2025-2026'!$A3:$A119,"&lt;="&amp;EOMONTH(D2,0))</f>
        <v>0</v>
      </c>
      <c r="E5" s="90">
        <f>SUMIFS('2025-2026'!$K3:$K119,'2025-2026'!$A3:$A119,"&gt;="&amp;E$2,'2025-2026'!$A3:$A119,"&lt;="&amp;EOMONTH(E2,0))</f>
        <v>0</v>
      </c>
      <c r="F5" s="90">
        <f>SUMIFS('2025-2026'!$K3:$K119,'2025-2026'!$A3:$A119,"&gt;="&amp;F$2,'2025-2026'!$A3:$A119,"&lt;="&amp;EOMONTH(F2,0))</f>
        <v>0</v>
      </c>
      <c r="G5" s="90">
        <f>SUMIFS('2025-2026'!$K3:$K119,'2025-2026'!$A3:$A119,"&gt;="&amp;G$2,'2025-2026'!$A3:$A119,"&lt;="&amp;EOMONTH(G2,0))</f>
        <v>0</v>
      </c>
      <c r="H5" s="90">
        <f>SUMIFS('2025-2026'!$K3:$K119,'2025-2026'!$A3:$A119,"&gt;="&amp;H$2,'2025-2026'!$A3:$A119,"&lt;="&amp;EOMONTH(H2,0))</f>
        <v>0</v>
      </c>
      <c r="I5" s="90">
        <f>SUMIFS('2025-2026'!$K3:$K119,'2025-2026'!$A3:$A119,"&gt;="&amp;I$2,'2025-2026'!$A3:$A119,"&lt;="&amp;EOMONTH(I2,0))</f>
        <v>0</v>
      </c>
      <c r="J5" s="90">
        <f>SUMIFS('2025-2026'!$K3:$K119,'2025-2026'!$A3:$A119,"&gt;="&amp;J$2,'2025-2026'!$A3:$A119,"&lt;="&amp;EOMONTH(J2,0))</f>
        <v>0</v>
      </c>
      <c r="K5" s="90">
        <f>SUMIFS('2025-2026'!$K3:$K119,'2025-2026'!$A3:$A119,"&gt;="&amp;K$2,'2025-2026'!$A3:$A119,"&lt;="&amp;EOMONTH(K2,0))</f>
        <v>0</v>
      </c>
      <c r="L5" s="90">
        <f>SUMIFS('2025-2026'!$K3:$K119,'2025-2026'!$A3:$A119,"&gt;="&amp;L$2,'2025-2026'!$A3:$A119,"&lt;="&amp;EOMONTH(L2,0))</f>
        <v>0</v>
      </c>
      <c r="M5" s="90">
        <f>SUMIFS('2025-2026'!$K3:$K119,'2025-2026'!$A3:$A119,"&gt;="&amp;M$2,'2025-2026'!$A3:$A119,"&lt;="&amp;EOMONTH(M2,0))</f>
        <v>0</v>
      </c>
      <c r="N5" s="90">
        <f>SUMIFS('2025-2026'!$K3:$K119,'2025-2026'!$A3:$A119,"&gt;="&amp;N$2,'2025-2026'!$A3:$A119,"&lt;="&amp;EOMONTH(N2,0))</f>
        <v>0</v>
      </c>
      <c r="O5" s="64">
        <f t="shared" si="0"/>
        <v>0</v>
      </c>
    </row>
    <row r="6" spans="1:20">
      <c r="A6" s="190" t="s">
        <v>15</v>
      </c>
      <c r="B6" s="62"/>
      <c r="C6" s="90">
        <f>SUMIFS('2025-2026'!$L3:$L119,'2025-2026'!$A3:$A119,"&gt;="&amp;C$2,'2025-2026'!$A3:$A119,"&lt;="&amp;EOMONTH(C2,0))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>
      <c r="A10" s="190" t="s">
        <v>13</v>
      </c>
      <c r="B10" s="62">
        <v>0</v>
      </c>
      <c r="C10" s="90">
        <f>SUMIFS('2025-2026'!$J3:$J119,'2025-2026'!$A3:$A119,"&gt;="&amp;C$2,'2025-2026'!$A3:$A119,"&lt;="&amp;EOMONTH(C2,0))</f>
        <v>0</v>
      </c>
      <c r="D10" s="90">
        <f>SUMIFS('2025-2026'!$J3:$J119,'2025-2026'!$A3:$A119,"&gt;="&amp;D$2,'2025-2026'!$A3:$A119,"&lt;="&amp;EOMONTH(D2,0))</f>
        <v>0</v>
      </c>
      <c r="E10" s="90">
        <f>SUMIFS('2025-2026'!$J3:$J119,'2025-2026'!$A3:$A119,"&gt;="&amp;E$2,'2025-2026'!$A3:$A119,"&lt;="&amp;EOMONTH(E2,0))</f>
        <v>0</v>
      </c>
      <c r="F10" s="90">
        <f>SUMIFS('2025-2026'!$J3:$J119,'2025-2026'!$A3:$A119,"&gt;="&amp;F$2,'2025-2026'!$A3:$A119,"&lt;="&amp;EOMONTH(F2,0))</f>
        <v>0</v>
      </c>
      <c r="G10" s="90">
        <f>SUMIFS('2025-2026'!$J3:$J119,'2025-2026'!$A3:$A119,"&gt;="&amp;G$2,'2025-2026'!$A3:$A119,"&lt;="&amp;EOMONTH(G2,0))</f>
        <v>0</v>
      </c>
      <c r="H10" s="90">
        <f>SUMIFS('2025-2026'!$J3:$J119,'2025-2026'!$A3:$A119,"&gt;="&amp;H$2,'2025-2026'!$A3:$A119,"&lt;="&amp;EOMONTH(H2,0))</f>
        <v>0</v>
      </c>
      <c r="I10" s="90">
        <f>SUMIFS('2025-2026'!$J3:$J119,'2025-2026'!$A3:$A119,"&gt;="&amp;I$2,'2025-2026'!$A3:$A119,"&lt;="&amp;EOMONTH(I2,0))</f>
        <v>0</v>
      </c>
      <c r="J10" s="90">
        <f>SUMIFS('2025-2026'!$J3:$J119,'2025-2026'!$A3:$A119,"&gt;="&amp;J$2,'2025-2026'!$A3:$A119,"&lt;="&amp;EOMONTH(J2,0))</f>
        <v>0</v>
      </c>
      <c r="K10" s="90">
        <f>SUMIFS('2025-2026'!$J3:$J119,'2025-2026'!$A3:$A119,"&gt;="&amp;K$2,'2025-2026'!$A3:$A119,"&lt;="&amp;EOMONTH(K2,0))</f>
        <v>0</v>
      </c>
      <c r="L10" s="90">
        <f>SUMIFS('2025-2026'!$J3:$J119,'2025-2026'!$A3:$A119,"&gt;="&amp;L$2,'2025-2026'!$A3:$A119,"&lt;="&amp;EOMONTH(L2,0))</f>
        <v>0</v>
      </c>
      <c r="M10" s="90">
        <f>SUMIFS('2025-2026'!$J3:$J119,'2025-2026'!$A3:$A119,"&gt;="&amp;M$2,'2025-2026'!$A3:$A119,"&lt;="&amp;EOMONTH(M2,0))</f>
        <v>0</v>
      </c>
      <c r="N10" s="90">
        <f>SUMIFS('2025-2026'!$J3:$J119,'2025-2026'!$A3:$A119,"&gt;="&amp;N$2,'2025-2026'!$A3:$A119,"&lt;="&amp;EOMONTH(N2,0))</f>
        <v>0</v>
      </c>
      <c r="O10" s="64">
        <f t="shared" si="0"/>
        <v>0</v>
      </c>
    </row>
    <row r="11" spans="1:20" ht="15.75" thickBot="1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07" t="s">
        <v>82</v>
      </c>
      <c r="N11" s="208"/>
      <c r="O11" s="84">
        <f>SUM(O3:O10)</f>
        <v>5442.78</v>
      </c>
    </row>
    <row r="12" spans="1:20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.75" thickBot="1">
      <c r="A13" s="70" t="s">
        <v>83</v>
      </c>
      <c r="B13" s="60" t="s">
        <v>80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81</v>
      </c>
      <c r="P13" s="72" t="s">
        <v>84</v>
      </c>
      <c r="Q13" s="95" t="s">
        <v>85</v>
      </c>
      <c r="R13" s="166" t="s">
        <v>86</v>
      </c>
      <c r="S13" s="166" t="s">
        <v>87</v>
      </c>
    </row>
    <row r="14" spans="1:20" ht="15" customHeight="1" thickBot="1">
      <c r="A14" s="73" t="s">
        <v>88</v>
      </c>
      <c r="B14" s="74">
        <v>4200</v>
      </c>
      <c r="C14" s="91">
        <f>SUMIFS('2025-2026'!$R3:$R119,'2025-2026'!$A3:$A119,"&gt;="&amp;C$2,'2025-2026'!$A3:$A119,"&lt;="&amp;EOMONTH(C2,0))</f>
        <v>349.94</v>
      </c>
      <c r="D14" s="91">
        <f>SUMIFS('2025-2026'!$R3:$R119,'2025-2026'!$A3:$A119,"&gt;="&amp;D$2,'2025-2026'!$A3:$A119,"&lt;="&amp;EOMONTH(D2,0))</f>
        <v>349.94</v>
      </c>
      <c r="E14" s="91">
        <f>SUMIFS('2025-2026'!$R3:$R119,'2025-2026'!$A3:$A119,"&gt;="&amp;E$2,'2025-2026'!$A3:$A119,"&lt;="&amp;EOMONTH(E2,0))</f>
        <v>349.94</v>
      </c>
      <c r="F14" s="91">
        <f>SUMIFS('2025-2026'!$R3:$R119,'2025-2026'!$A3:$A119,"&gt;="&amp;F$2,'2025-2026'!$A3:$A119,"&lt;="&amp;EOMONTH(F2,0))</f>
        <v>349.94</v>
      </c>
      <c r="G14" s="91">
        <f>SUMIFS('2025-2026'!$R3:$R119,'2025-2026'!$A3:$A119,"&gt;="&amp;G$2,'2025-2026'!$A3:$A119,"&lt;="&amp;EOMONTH(G2,0))</f>
        <v>0</v>
      </c>
      <c r="H14" s="91">
        <f>SUMIFS('2025-2026'!$R3:$R119,'2025-2026'!$A3:$A119,"&gt;="&amp;H$2,'2025-2026'!$A3:$A119,"&lt;="&amp;EOMONTH(H2,0))</f>
        <v>0</v>
      </c>
      <c r="I14" s="91">
        <f>SUMIFS('2025-2026'!$R3:$R119,'2025-2026'!$A3:$A119,"&gt;="&amp;I$2,'2025-2026'!$A3:$A119,"&lt;="&amp;EOMONTH(I2,0))</f>
        <v>0</v>
      </c>
      <c r="J14" s="91">
        <f>SUMIFS('2025-2026'!$R3:$R119,'2025-2026'!$A3:$A119,"&gt;="&amp;J$2,'2025-2026'!$A3:$A119,"&lt;="&amp;EOMONTH(J2,0))</f>
        <v>0</v>
      </c>
      <c r="K14" s="91">
        <f>SUMIFS('2025-2026'!$R3:$R119,'2025-2026'!$A3:$A119,"&gt;="&amp;K$2,'2025-2026'!$A3:$A119,"&lt;="&amp;EOMONTH(K2,0))</f>
        <v>0</v>
      </c>
      <c r="L14" s="91">
        <f>SUMIFS('2025-2026'!$R3:$R119,'2025-2026'!$A3:$A119,"&gt;="&amp;L$2,'2025-2026'!$A3:$A119,"&lt;="&amp;EOMONTH(L2,0))</f>
        <v>0</v>
      </c>
      <c r="M14" s="91">
        <f>SUMIFS('2025-2026'!$R3:$R119,'2025-2026'!$A3:$A119,"&gt;="&amp;M$2,'2025-2026'!$A3:$A119,"&lt;="&amp;EOMONTH(M2,0))</f>
        <v>0</v>
      </c>
      <c r="N14" s="91">
        <f>SUMIFS('2025-2026'!$R3:$R119,'2025-2026'!$A3:$A119,"&gt;="&amp;N$2,'2025-2026'!$A3:$A119,"&lt;="&amp;EOMONTH(N2,0))</f>
        <v>0</v>
      </c>
      <c r="O14" s="64">
        <f>SUM(C14:N14)</f>
        <v>1399.76</v>
      </c>
      <c r="P14" s="75">
        <f>B14-O14</f>
        <v>2800.24</v>
      </c>
      <c r="Q14" s="96"/>
      <c r="R14" s="167">
        <v>0</v>
      </c>
      <c r="S14" s="167">
        <f>SUM(P14:R14)</f>
        <v>2800.24</v>
      </c>
    </row>
    <row r="15" spans="1:20" ht="15" customHeight="1" thickBot="1">
      <c r="A15" s="73" t="s">
        <v>19</v>
      </c>
      <c r="B15" s="74">
        <v>100</v>
      </c>
      <c r="C15" s="91">
        <f>SUMIFS('2025-2026'!$S3:$S119,'2025-2026'!$A3:$A119,"&gt;="&amp;C$2,'2025-2026'!$A3:$A119,"&lt;="&amp;EOMONTH(C2,0))</f>
        <v>0</v>
      </c>
      <c r="D15" s="91">
        <f>SUMIFS('2025-2026'!$S3:$S119,'2025-2026'!$A3:$A119,"&gt;="&amp;D$2,'2025-2026'!$A3:$A119,"&lt;="&amp;EOMONTH(D2,0))</f>
        <v>0</v>
      </c>
      <c r="E15" s="91">
        <f>SUMIFS('2025-2026'!$S3:$S119,'2025-2026'!$A3:$A119,"&gt;="&amp;E$2,'2025-2026'!$A3:$A119,"&lt;="&amp;EOMONTH(E2,0))</f>
        <v>0</v>
      </c>
      <c r="F15" s="91">
        <f>SUMIFS('2025-2026'!$S3:$S119,'2025-2026'!$A3:$A119,"&gt;="&amp;F$2,'2025-2026'!$A3:$A119,"&lt;="&amp;EOMONTH(F2,0))</f>
        <v>0</v>
      </c>
      <c r="G15" s="91">
        <f>SUMIFS('2025-2026'!$S3:$S119,'2025-2026'!$A3:$A119,"&gt;="&amp;G$2,'2025-2026'!$A3:$A119,"&lt;="&amp;EOMONTH(G2,0))</f>
        <v>0</v>
      </c>
      <c r="H15" s="91">
        <f>SUMIFS('2025-2026'!$S3:$S119,'2025-2026'!$A3:$A119,"&gt;="&amp;H$2,'2025-2026'!$A3:$A119,"&lt;="&amp;EOMONTH(H2,0))</f>
        <v>0</v>
      </c>
      <c r="I15" s="91">
        <f>SUMIFS('2025-2026'!$S3:$S119,'2025-2026'!$A3:$A119,"&gt;="&amp;I$2,'2025-2026'!$A3:$A119,"&lt;="&amp;EOMONTH(I2,0))</f>
        <v>0</v>
      </c>
      <c r="J15" s="91">
        <f>SUMIFS('2025-2026'!$S3:$S119,'2025-2026'!$A3:$A119,"&gt;="&amp;J$2,'2025-2026'!$A3:$A119,"&lt;="&amp;EOMONTH(J2,0))</f>
        <v>0</v>
      </c>
      <c r="K15" s="91">
        <f>SUMIFS('2025-2026'!$S3:$S119,'2025-2026'!$A3:$A119,"&gt;="&amp;K$2,'2025-2026'!$A3:$A119,"&lt;="&amp;EOMONTH(K2,0))</f>
        <v>0</v>
      </c>
      <c r="L15" s="91">
        <f>SUMIFS('2025-2026'!$S3:$S119,'2025-2026'!$A3:$A119,"&gt;="&amp;L$2,'2025-2026'!$A3:$A119,"&lt;="&amp;EOMONTH(L2,0))</f>
        <v>0</v>
      </c>
      <c r="M15" s="91">
        <f>SUMIFS('2025-2026'!$S3:$S119,'2025-2026'!$A3:$A119,"&gt;="&amp;M$2,'2025-2026'!$A3:$A119,"&lt;="&amp;EOMONTH(M2,0))</f>
        <v>0</v>
      </c>
      <c r="N15" s="91">
        <f>SUMIFS('2025-2026'!$S3:$S119,'2025-2026'!$A3:$A119,"&gt;="&amp;N$2,'2025-2026'!$A3:$A119,"&lt;="&amp;EOMONTH(N2,0))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>
      <c r="A16" s="73" t="s">
        <v>20</v>
      </c>
      <c r="B16" s="74">
        <v>200</v>
      </c>
      <c r="C16" s="91">
        <f>SUMIFS('2025-2026'!$T3:$T119,'2025-2026'!$A3:$A119,"&gt;="&amp;C$2,'2025-2026'!$A3:$A119,"&lt;="&amp;EOMONTH(C2,0))</f>
        <v>0</v>
      </c>
      <c r="D16" s="91">
        <f>SUMIFS('2025-2026'!$T3:$T119,'2025-2026'!$A3:$A119,"&gt;="&amp;D$2,'2025-2026'!$A3:$A119,"&lt;="&amp;EOMONTH(D2,0))</f>
        <v>0</v>
      </c>
      <c r="E16" s="91">
        <f>SUMIFS('2025-2026'!$T3:$T119,'2025-2026'!$A3:$A119,"&gt;="&amp;E$2,'2025-2026'!$A3:$A119,"&lt;="&amp;EOMONTH(E2,0))</f>
        <v>0</v>
      </c>
      <c r="F16" s="91">
        <f>SUMIFS('2025-2026'!$T3:$T119,'2025-2026'!$A3:$A119,"&gt;="&amp;F$2,'2025-2026'!$A3:$A119,"&lt;="&amp;EOMONTH(F2,0))</f>
        <v>0</v>
      </c>
      <c r="G16" s="91">
        <f>SUMIFS('2025-2026'!$T3:$T119,'2025-2026'!$A3:$A119,"&gt;="&amp;G$2,'2025-2026'!$A3:$A119,"&lt;="&amp;EOMONTH(G2,0))</f>
        <v>0</v>
      </c>
      <c r="H16" s="91">
        <f>SUMIFS('2025-2026'!$T3:$T119,'2025-2026'!$A3:$A119,"&gt;="&amp;H$2,'2025-2026'!$A3:$A119,"&lt;="&amp;EOMONTH(H2,0))</f>
        <v>0</v>
      </c>
      <c r="I16" s="91">
        <f>SUMIFS('2025-2026'!$T3:$T119,'2025-2026'!$A3:$A119,"&gt;="&amp;I$2,'2025-2026'!$A3:$A119,"&lt;="&amp;EOMONTH(I2,0))</f>
        <v>0</v>
      </c>
      <c r="J16" s="91">
        <f>SUMIFS('2025-2026'!$T3:$T119,'2025-2026'!$A3:$A119,"&gt;="&amp;J$2,'2025-2026'!$A3:$A119,"&lt;="&amp;EOMONTH(J2,0))</f>
        <v>0</v>
      </c>
      <c r="K16" s="91">
        <f>SUMIFS('2025-2026'!$T3:$T119,'2025-2026'!$A3:$A119,"&gt;="&amp;K$2,'2025-2026'!$A3:$A119,"&lt;="&amp;EOMONTH(K2,0))</f>
        <v>0</v>
      </c>
      <c r="L16" s="91">
        <f>SUMIFS('2025-2026'!$T3:$T119,'2025-2026'!$A3:$A119,"&gt;="&amp;L$2,'2025-2026'!$A3:$A119,"&lt;="&amp;EOMONTH(L2,0))</f>
        <v>0</v>
      </c>
      <c r="M16" s="91">
        <f>SUMIFS('2025-2026'!$T3:$T119,'2025-2026'!$A3:$A119,"&gt;="&amp;M$2,'2025-2026'!$A3:$A119,"&lt;="&amp;EOMONTH(M2,0))</f>
        <v>0</v>
      </c>
      <c r="N16" s="91">
        <f>SUMIFS('2025-2026'!$T3:$T119,'2025-2026'!$A3:$A119,"&gt;="&amp;N$2,'2025-2026'!$A3:$A119,"&lt;="&amp;EOMONTH(N2,0))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89</v>
      </c>
    </row>
    <row r="17" spans="1:19" ht="15" customHeight="1" thickBot="1">
      <c r="A17" s="73" t="s">
        <v>21</v>
      </c>
      <c r="B17" s="74">
        <v>312</v>
      </c>
      <c r="C17" s="91">
        <f>SUMIFS('2025-2026'!$U3:$U119,'2025-2026'!$A3:$A119,"&gt;="&amp;C$2,'2025-2026'!$A3:$A119,"&lt;="&amp;EOMONTH(C2,0))</f>
        <v>26</v>
      </c>
      <c r="D17" s="91">
        <f>SUMIFS('2025-2026'!$U3:$U119,'2025-2026'!$A3:$A119,"&gt;="&amp;D$2,'2025-2026'!$A3:$A119,"&lt;="&amp;EOMONTH(D2,0))</f>
        <v>26</v>
      </c>
      <c r="E17" s="91">
        <f>SUMIFS('2025-2026'!$U3:$U119,'2025-2026'!$A3:$A119,"&gt;="&amp;E$2,'2025-2026'!$A3:$A119,"&lt;="&amp;EOMONTH(E2,0))</f>
        <v>26</v>
      </c>
      <c r="F17" s="91">
        <f>SUMIFS('2025-2026'!$U3:$U119,'2025-2026'!$A3:$A119,"&gt;="&amp;F$2,'2025-2026'!$A3:$A119,"&lt;="&amp;EOMONTH(F2,0))</f>
        <v>26</v>
      </c>
      <c r="G17" s="91">
        <f>SUMIFS('2025-2026'!$U3:$U119,'2025-2026'!$A3:$A119,"&gt;="&amp;G$2,'2025-2026'!$A3:$A119,"&lt;="&amp;EOMONTH(G2,0))</f>
        <v>0</v>
      </c>
      <c r="H17" s="91">
        <f>SUMIFS('2025-2026'!$U3:$U119,'2025-2026'!$A3:$A119,"&gt;="&amp;H$2,'2025-2026'!$A3:$A119,"&lt;="&amp;EOMONTH(H2,0))</f>
        <v>0</v>
      </c>
      <c r="I17" s="91">
        <f>SUMIFS('2025-2026'!$U3:$U119,'2025-2026'!$A3:$A119,"&gt;="&amp;I$2,'2025-2026'!$A3:$A119,"&lt;="&amp;EOMONTH(I2,0))</f>
        <v>0</v>
      </c>
      <c r="J17" s="91">
        <f>SUMIFS('2025-2026'!$U3:$U119,'2025-2026'!$A3:$A119,"&gt;="&amp;J$2,'2025-2026'!$A3:$A119,"&lt;="&amp;EOMONTH(J2,0))</f>
        <v>0</v>
      </c>
      <c r="K17" s="91">
        <f>SUMIFS('2025-2026'!$U3:$U119,'2025-2026'!$A3:$A119,"&gt;="&amp;K$2,'2025-2026'!$A3:$A119,"&lt;="&amp;EOMONTH(K2,0))</f>
        <v>0</v>
      </c>
      <c r="L17" s="91">
        <f>SUMIFS('2025-2026'!$U3:$U119,'2025-2026'!$A3:$A119,"&gt;="&amp;L$2,'2025-2026'!$A3:$A119,"&lt;="&amp;EOMONTH(L2,0))</f>
        <v>0</v>
      </c>
      <c r="M17" s="91">
        <f>SUMIFS('2025-2026'!$U3:$U119,'2025-2026'!$A3:$A119,"&gt;="&amp;M$2,'2025-2026'!$A3:$A119,"&lt;="&amp;EOMONTH(M2,0))</f>
        <v>0</v>
      </c>
      <c r="N17" s="91">
        <f>SUMIFS('2025-2026'!$U3:$U119,'2025-2026'!$A3:$A119,"&gt;="&amp;N$2,'2025-2026'!$A3:$A119,"&lt;="&amp;EOMONTH(N2,0))</f>
        <v>0</v>
      </c>
      <c r="O17" s="64">
        <f t="shared" si="1"/>
        <v>104</v>
      </c>
      <c r="P17" s="75">
        <f t="shared" si="2"/>
        <v>208</v>
      </c>
      <c r="Q17" s="96"/>
      <c r="R17" s="167">
        <v>0</v>
      </c>
      <c r="S17" s="167">
        <f t="shared" si="3"/>
        <v>208</v>
      </c>
    </row>
    <row r="18" spans="1:19" ht="15" customHeight="1" thickBot="1">
      <c r="A18" s="73" t="s">
        <v>22</v>
      </c>
      <c r="B18" s="74">
        <v>180</v>
      </c>
      <c r="C18" s="91">
        <f>SUMIFS('2025-2026'!$V3:$V119,'2025-2026'!$A3:$A119,"&gt;="&amp;C$2,'2025-2026'!$A3:$A119,"&lt;="&amp;EOMONTH(C2,0))</f>
        <v>11.45</v>
      </c>
      <c r="D18" s="91">
        <f>SUMIFS('2025-2026'!$V3:$V119,'2025-2026'!$A3:$A119,"&gt;="&amp;D$2,'2025-2026'!$A3:$A119,"&lt;="&amp;EOMONTH(D2,0))</f>
        <v>11.45</v>
      </c>
      <c r="E18" s="91">
        <f>SUMIFS('2025-2026'!$V3:$V119,'2025-2026'!$A3:$A119,"&gt;="&amp;E$2,'2025-2026'!$A3:$A119,"&lt;="&amp;EOMONTH(E2,0))</f>
        <v>22.9</v>
      </c>
      <c r="F18" s="91">
        <f>SUMIFS('2025-2026'!$V3:$V119,'2025-2026'!$A3:$A119,"&gt;="&amp;F$2,'2025-2026'!$A3:$A119,"&lt;="&amp;EOMONTH(F2,0))</f>
        <v>11.45</v>
      </c>
      <c r="G18" s="91">
        <f>SUMIFS('2025-2026'!$V3:$V119,'2025-2026'!$A3:$A119,"&gt;="&amp;G$2,'2025-2026'!$A3:$A119,"&lt;="&amp;EOMONTH(G2,0))</f>
        <v>0</v>
      </c>
      <c r="H18" s="91">
        <f>SUMIFS('2025-2026'!$V3:$V119,'2025-2026'!$A3:$A119,"&gt;="&amp;H$2,'2025-2026'!$A3:$A119,"&lt;="&amp;EOMONTH(H2,0))</f>
        <v>0</v>
      </c>
      <c r="I18" s="91">
        <f>SUMIFS('2025-2026'!$V3:$V119,'2025-2026'!$A3:$A119,"&gt;="&amp;I$2,'2025-2026'!$A3:$A119,"&lt;="&amp;EOMONTH(I2,0))</f>
        <v>0</v>
      </c>
      <c r="J18" s="91">
        <f>SUMIFS('2025-2026'!$V3:$V119,'2025-2026'!$A3:$A119,"&gt;="&amp;J$2,'2025-2026'!$A3:$A119,"&lt;="&amp;EOMONTH(J2,0))</f>
        <v>0</v>
      </c>
      <c r="K18" s="91">
        <f>SUMIFS('2025-2026'!$V3:$V119,'2025-2026'!$A3:$A119,"&gt;="&amp;K$2,'2025-2026'!$A3:$A119,"&lt;="&amp;EOMONTH(K2,0))</f>
        <v>0</v>
      </c>
      <c r="L18" s="91">
        <f>SUMIFS('2025-2026'!$V3:$V119,'2025-2026'!$A3:$A119,"&gt;="&amp;L$2,'2025-2026'!$A3:$A119,"&lt;="&amp;EOMONTH(L2,0))</f>
        <v>0</v>
      </c>
      <c r="M18" s="91">
        <f>SUMIFS('2025-2026'!$V3:$V119,'2025-2026'!$A3:$A119,"&gt;="&amp;M$2,'2025-2026'!$A3:$A119,"&lt;="&amp;EOMONTH(M2,0))</f>
        <v>0</v>
      </c>
      <c r="N18" s="91">
        <f>SUMIFS('2025-2026'!$V3:$V119,'2025-2026'!$A3:$A119,"&gt;="&amp;N$2,'2025-2026'!$A3:$A119,"&lt;="&amp;EOMONTH(N2,0))</f>
        <v>0</v>
      </c>
      <c r="O18" s="64">
        <f t="shared" si="1"/>
        <v>57.25</v>
      </c>
      <c r="P18" s="75">
        <f t="shared" si="2"/>
        <v>122.75</v>
      </c>
      <c r="Q18" s="96"/>
      <c r="R18" s="167">
        <v>227.72000000000003</v>
      </c>
      <c r="S18" s="167">
        <f t="shared" si="3"/>
        <v>350.47</v>
      </c>
    </row>
    <row r="19" spans="1:19" ht="15" customHeight="1" thickBot="1">
      <c r="A19" s="73" t="s">
        <v>23</v>
      </c>
      <c r="B19" s="74">
        <v>50</v>
      </c>
      <c r="C19" s="91">
        <f>SUMIFS('2025-2026'!$W3:$W119,'2025-2026'!$A3:$A119,"&gt;="&amp;C$2,'2025-2026'!$A3:$A119,"&lt;="&amp;EOMONTH(C2,0))</f>
        <v>0</v>
      </c>
      <c r="D19" s="91">
        <f>SUMIFS('2025-2026'!$W3:$W119,'2025-2026'!$A3:$A119,"&gt;="&amp;D$2,'2025-2026'!$A3:$A119,"&lt;="&amp;EOMONTH(D2,0))</f>
        <v>0</v>
      </c>
      <c r="E19" s="91">
        <f>SUMIFS('2025-2026'!$W3:$W119,'2025-2026'!$A3:$A119,"&gt;="&amp;E$2,'2025-2026'!$A3:$A119,"&lt;="&amp;EOMONTH(E2,0))</f>
        <v>0</v>
      </c>
      <c r="F19" s="91">
        <f>SUMIFS('2025-2026'!$W3:$W119,'2025-2026'!$A3:$A119,"&gt;="&amp;F$2,'2025-2026'!$A3:$A119,"&lt;="&amp;EOMONTH(F2,0))</f>
        <v>0</v>
      </c>
      <c r="G19" s="91">
        <f>SUMIFS('2025-2026'!$W3:$W119,'2025-2026'!$A3:$A119,"&gt;="&amp;G$2,'2025-2026'!$A3:$A119,"&lt;="&amp;EOMONTH(G2,0))</f>
        <v>0</v>
      </c>
      <c r="H19" s="91">
        <f>SUMIFS('2025-2026'!$W3:$W119,'2025-2026'!$A3:$A119,"&gt;="&amp;H$2,'2025-2026'!$A3:$A119,"&lt;="&amp;EOMONTH(H2,0))</f>
        <v>0</v>
      </c>
      <c r="I19" s="91">
        <f>SUMIFS('2025-2026'!$W3:$W119,'2025-2026'!$A3:$A119,"&gt;="&amp;I$2,'2025-2026'!$A3:$A119,"&lt;="&amp;EOMONTH(I2,0))</f>
        <v>0</v>
      </c>
      <c r="J19" s="91">
        <f>SUMIFS('2025-2026'!$W3:$W119,'2025-2026'!$A3:$A119,"&gt;="&amp;J$2,'2025-2026'!$A3:$A119,"&lt;="&amp;EOMONTH(J2,0))</f>
        <v>0</v>
      </c>
      <c r="K19" s="91">
        <f>SUMIFS('2025-2026'!$W3:$W119,'2025-2026'!$A3:$A119,"&gt;="&amp;K$2,'2025-2026'!$A3:$A119,"&lt;="&amp;EOMONTH(K2,0))</f>
        <v>0</v>
      </c>
      <c r="L19" s="91">
        <f>SUMIFS('2025-2026'!$W3:$W119,'2025-2026'!$A3:$A119,"&gt;="&amp;L$2,'2025-2026'!$A3:$A119,"&lt;="&amp;EOMONTH(L2,0))</f>
        <v>0</v>
      </c>
      <c r="M19" s="91">
        <f>SUMIFS('2025-2026'!$W3:$W119,'2025-2026'!$A3:$A119,"&gt;="&amp;M$2,'2025-2026'!$A3:$A119,"&lt;="&amp;EOMONTH(M2,0))</f>
        <v>0</v>
      </c>
      <c r="N19" s="91">
        <f>SUMIFS('2025-2026'!$W3:$W119,'2025-2026'!$A3:$A119,"&gt;="&amp;N$2,'2025-2026'!$A3:$A119,"&lt;="&amp;EOMONTH(N2,0))</f>
        <v>0</v>
      </c>
      <c r="O19" s="64">
        <f t="shared" si="1"/>
        <v>0</v>
      </c>
      <c r="P19" s="75">
        <f t="shared" si="2"/>
        <v>50</v>
      </c>
      <c r="Q19" s="96"/>
      <c r="R19" s="167">
        <v>201.82</v>
      </c>
      <c r="S19" s="167">
        <f t="shared" si="3"/>
        <v>251.82</v>
      </c>
    </row>
    <row r="20" spans="1:19" ht="15" customHeight="1" thickBot="1">
      <c r="A20" s="77" t="s">
        <v>24</v>
      </c>
      <c r="B20" s="74">
        <v>100</v>
      </c>
      <c r="C20" s="91">
        <f>SUMIFS('2025-2026'!$X3:$X119,'2025-2026'!$A3:$A119,"&gt;="&amp;C$2,'2025-2026'!$A3:$A119,"&lt;="&amp;EOMONTH(C2,0))</f>
        <v>0</v>
      </c>
      <c r="D20" s="91">
        <f>SUMIFS('2025-2026'!$X3:$X119,'2025-2026'!$A3:$A119,"&gt;="&amp;D$2,'2025-2026'!$A3:$A119,"&lt;="&amp;EOMONTH(D2,0))</f>
        <v>0</v>
      </c>
      <c r="E20" s="91">
        <f>SUMIFS('2025-2026'!$X3:$X119,'2025-2026'!$A3:$A119,"&gt;="&amp;E$2,'2025-2026'!$A3:$A119,"&lt;="&amp;EOMONTH(E2,0))</f>
        <v>0</v>
      </c>
      <c r="F20" s="91">
        <f>SUMIFS('2025-2026'!$X3:$X119,'2025-2026'!$A3:$A119,"&gt;="&amp;F$2,'2025-2026'!$A3:$A119,"&lt;="&amp;EOMONTH(F2,0))</f>
        <v>70.83</v>
      </c>
      <c r="G20" s="91">
        <f>SUMIFS('2025-2026'!$X3:$X119,'2025-2026'!$A3:$A119,"&gt;="&amp;G$2,'2025-2026'!$A3:$A119,"&lt;="&amp;EOMONTH(G2,0))</f>
        <v>0</v>
      </c>
      <c r="H20" s="91">
        <f>SUMIFS('2025-2026'!$X3:$X119,'2025-2026'!$A3:$A119,"&gt;="&amp;H$2,'2025-2026'!$A3:$A119,"&lt;="&amp;EOMONTH(H2,0))</f>
        <v>0</v>
      </c>
      <c r="I20" s="91">
        <f>SUMIFS('2025-2026'!$X3:$X119,'2025-2026'!$A3:$A119,"&gt;="&amp;I$2,'2025-2026'!$A3:$A119,"&lt;="&amp;EOMONTH(I2,0))</f>
        <v>0</v>
      </c>
      <c r="J20" s="91">
        <f>SUMIFS('2025-2026'!$X3:$X119,'2025-2026'!$A3:$A119,"&gt;="&amp;J$2,'2025-2026'!$A3:$A119,"&lt;="&amp;EOMONTH(J2,0))</f>
        <v>0</v>
      </c>
      <c r="K20" s="91">
        <f>SUMIFS('2025-2026'!$X3:$X119,'2025-2026'!$A3:$A119,"&gt;="&amp;K$2,'2025-2026'!$A3:$A119,"&lt;="&amp;EOMONTH(K2,0))</f>
        <v>0</v>
      </c>
      <c r="L20" s="91">
        <f>SUMIFS('2025-2026'!$X3:$X119,'2025-2026'!$A3:$A119,"&gt;="&amp;L$2,'2025-2026'!$A3:$A119,"&lt;="&amp;EOMONTH(L2,0))</f>
        <v>0</v>
      </c>
      <c r="M20" s="91">
        <f>SUMIFS('2025-2026'!$X3:$X119,'2025-2026'!$A3:$A119,"&gt;="&amp;M$2,'2025-2026'!$A3:$A119,"&lt;="&amp;EOMONTH(M2,0))</f>
        <v>0</v>
      </c>
      <c r="N20" s="91">
        <f>SUMIFS('2025-2026'!$X3:$X119,'2025-2026'!$A3:$A119,"&gt;="&amp;N$2,'2025-2026'!$A3:$A119,"&lt;="&amp;EOMONTH(N2,0))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>
      <c r="A21" s="77" t="s">
        <v>25</v>
      </c>
      <c r="B21" s="74">
        <v>350</v>
      </c>
      <c r="C21" s="91">
        <f>SUMIFS('2025-2026'!$Y3:$Y119,'2025-2026'!$A3:$A119,"&gt;="&amp;C$2,'2025-2026'!$A3:$A119,"&lt;="&amp;EOMONTH(C2,0))</f>
        <v>0</v>
      </c>
      <c r="D21" s="91">
        <f>SUMIFS('2025-2026'!$Y3:$Y119,'2025-2026'!$A3:$A119,"&gt;="&amp;D$2,'2025-2026'!$A3:$A119,"&lt;="&amp;EOMONTH(D2,0))</f>
        <v>0</v>
      </c>
      <c r="E21" s="91">
        <f>SUMIFS('2025-2026'!$Y3:$Y119,'2025-2026'!$A3:$A119,"&gt;="&amp;E$2,'2025-2026'!$A3:$A119,"&lt;="&amp;EOMONTH(E2,0))</f>
        <v>222.17</v>
      </c>
      <c r="F21" s="91">
        <f>SUMIFS('2025-2026'!$Y3:$Y119,'2025-2026'!$A3:$A119,"&gt;="&amp;F$2,'2025-2026'!$A3:$A119,"&lt;="&amp;EOMONTH(F2,0))</f>
        <v>0</v>
      </c>
      <c r="G21" s="91">
        <f>SUMIFS('2025-2026'!$Y3:$Y119,'2025-2026'!$A3:$A119,"&gt;="&amp;G$2,'2025-2026'!$A3:$A119,"&lt;="&amp;EOMONTH(G2,0))</f>
        <v>0</v>
      </c>
      <c r="H21" s="91">
        <f>SUMIFS('2025-2026'!$Y3:$Y119,'2025-2026'!$A3:$A119,"&gt;="&amp;H$2,'2025-2026'!$A3:$A119,"&lt;="&amp;EOMONTH(H2,0))</f>
        <v>0</v>
      </c>
      <c r="I21" s="91">
        <f>SUMIFS('2025-2026'!$Y3:$Y119,'2025-2026'!$A3:$A119,"&gt;="&amp;I$2,'2025-2026'!$A3:$A119,"&lt;="&amp;EOMONTH(I2,0))</f>
        <v>0</v>
      </c>
      <c r="J21" s="91">
        <f>SUMIFS('2025-2026'!$Y3:$Y119,'2025-2026'!$A3:$A119,"&gt;="&amp;J$2,'2025-2026'!$A3:$A119,"&lt;="&amp;EOMONTH(J2,0))</f>
        <v>0</v>
      </c>
      <c r="K21" s="91">
        <f>SUMIFS('2025-2026'!$Y3:$Y119,'2025-2026'!$A3:$A119,"&gt;="&amp;K$2,'2025-2026'!$A3:$A119,"&lt;="&amp;EOMONTH(K2,0))</f>
        <v>0</v>
      </c>
      <c r="L21" s="91">
        <f>SUMIFS('2025-2026'!$Y3:$Y119,'2025-2026'!$A3:$A119,"&gt;="&amp;L$2,'2025-2026'!$A3:$A119,"&lt;="&amp;EOMONTH(L2,0))</f>
        <v>0</v>
      </c>
      <c r="M21" s="91">
        <f>SUMIFS('2025-2026'!$Y3:$Y119,'2025-2026'!$A3:$A119,"&gt;="&amp;M$2,'2025-2026'!$A3:$A119,"&lt;="&amp;EOMONTH(M2,0))</f>
        <v>0</v>
      </c>
      <c r="N21" s="91">
        <f>SUMIFS('2025-2026'!$Y3:$Y119,'2025-2026'!$A3:$A119,"&gt;="&amp;N$2,'2025-2026'!$A3:$A119,"&lt;="&amp;EOMONTH(N2,0))</f>
        <v>0</v>
      </c>
      <c r="O21" s="64">
        <f t="shared" si="1"/>
        <v>222.17</v>
      </c>
      <c r="P21" s="75">
        <f t="shared" si="2"/>
        <v>127.83000000000001</v>
      </c>
      <c r="Q21" s="96"/>
      <c r="R21" s="167">
        <v>235.67000000000004</v>
      </c>
      <c r="S21" s="167">
        <f t="shared" si="3"/>
        <v>363.50000000000006</v>
      </c>
    </row>
    <row r="22" spans="1:19" ht="15" customHeight="1" thickBot="1">
      <c r="A22" s="73" t="s">
        <v>90</v>
      </c>
      <c r="B22" s="74">
        <v>265</v>
      </c>
      <c r="C22" s="91">
        <f>SUMIFS('2025-2026'!$Z3:$Z119,'2025-2026'!$A3:$A119,"&gt;="&amp;C$2,'2025-2026'!$A3:$A119,"&lt;="&amp;EOMONTH(C2,0))</f>
        <v>8.5</v>
      </c>
      <c r="D22" s="91">
        <f>SUMIFS('2025-2026'!$Z3:$Z119,'2025-2026'!$A3:$A119,"&gt;="&amp;D$2,'2025-2026'!$A3:$A119,"&lt;="&amp;EOMONTH(D2,0))</f>
        <v>8.5</v>
      </c>
      <c r="E22" s="91">
        <f>SUMIFS('2025-2026'!$Z3:$Z119,'2025-2026'!$A3:$A119,"&gt;="&amp;E$2,'2025-2026'!$A3:$A119,"&lt;="&amp;EOMONTH(E2,0))</f>
        <v>325.20999999999998</v>
      </c>
      <c r="F22" s="91">
        <f>SUMIFS('2025-2026'!$Z3:$Z119,'2025-2026'!$A3:$A119,"&gt;="&amp;F$2,'2025-2026'!$A3:$A119,"&lt;="&amp;EOMONTH(F2,0))</f>
        <v>8.5</v>
      </c>
      <c r="G22" s="91">
        <f>SUMIFS('2025-2026'!$Z3:$Z119,'2025-2026'!$A3:$A119,"&gt;="&amp;G$2,'2025-2026'!$A3:$A119,"&lt;="&amp;EOMONTH(G2,0))</f>
        <v>0</v>
      </c>
      <c r="H22" s="91">
        <f>SUMIFS('2025-2026'!$Z3:$Z119,'2025-2026'!$A3:$A119,"&gt;="&amp;H$2,'2025-2026'!$A3:$A119,"&lt;="&amp;EOMONTH(H2,0))</f>
        <v>0</v>
      </c>
      <c r="I22" s="91">
        <f>SUMIFS('2025-2026'!$Z3:$Z119,'2025-2026'!$A3:$A119,"&gt;="&amp;I$2,'2025-2026'!$A3:$A119,"&lt;="&amp;EOMONTH(I2,0))</f>
        <v>0</v>
      </c>
      <c r="J22" s="91">
        <f>SUMIFS('2025-2026'!$Z3:$Z119,'2025-2026'!$A3:$A119,"&gt;="&amp;J$2,'2025-2026'!$A3:$A119,"&lt;="&amp;EOMONTH(J2,0))</f>
        <v>0</v>
      </c>
      <c r="K22" s="91">
        <f>SUMIFS('2025-2026'!$Z3:$Z119,'2025-2026'!$A3:$A119,"&gt;="&amp;K$2,'2025-2026'!$A3:$A119,"&lt;="&amp;EOMONTH(K2,0))</f>
        <v>0</v>
      </c>
      <c r="L22" s="91">
        <f>SUMIFS('2025-2026'!$Z3:$Z119,'2025-2026'!$A3:$A119,"&gt;="&amp;L$2,'2025-2026'!$A3:$A119,"&lt;="&amp;EOMONTH(L2,0))</f>
        <v>0</v>
      </c>
      <c r="M22" s="91">
        <f>SUMIFS('2025-2026'!$Z3:$Z119,'2025-2026'!$A3:$A119,"&gt;="&amp;M$2,'2025-2026'!$A3:$A119,"&lt;="&amp;EOMONTH(M2,0))</f>
        <v>0</v>
      </c>
      <c r="N22" s="91">
        <f>SUMIFS('2025-2026'!$Z3:$Z119,'2025-2026'!$A3:$A119,"&gt;="&amp;N$2,'2025-2026'!$A3:$A119,"&lt;="&amp;EOMONTH(N2,0))</f>
        <v>0</v>
      </c>
      <c r="O22" s="64">
        <f t="shared" si="1"/>
        <v>350.71</v>
      </c>
      <c r="P22" s="75">
        <f t="shared" si="2"/>
        <v>-85.70999999999998</v>
      </c>
      <c r="Q22" s="96"/>
      <c r="R22" s="167">
        <v>98.010000000000019</v>
      </c>
      <c r="S22" s="167">
        <f t="shared" si="3"/>
        <v>12.30000000000004</v>
      </c>
    </row>
    <row r="23" spans="1:19" ht="15" customHeight="1" thickBot="1">
      <c r="A23" s="73" t="s">
        <v>91</v>
      </c>
      <c r="B23" s="74">
        <v>175</v>
      </c>
      <c r="C23" s="91">
        <f>SUMIFS('2025-2026'!$AA3:$AA119,'2025-2026'!$A3:$A119,"&gt;="&amp;C$2,'2025-2026'!$A3:$A119,"&lt;="&amp;EOMONTH(C2,0))</f>
        <v>0</v>
      </c>
      <c r="D23" s="91">
        <f>SUMIFS('2025-2026'!$AA3:$AA119,'2025-2026'!$A3:$A119,"&gt;="&amp;D$2,'2025-2026'!$A3:$A119,"&lt;="&amp;EOMONTH(D2,0))</f>
        <v>0</v>
      </c>
      <c r="E23" s="91">
        <f>SUMIFS('2025-2026'!$AA3:$AA119,'2025-2026'!$A3:$A119,"&gt;="&amp;E$2,'2025-2026'!$A3:$A119,"&lt;="&amp;EOMONTH(E2,0))</f>
        <v>175</v>
      </c>
      <c r="F23" s="91">
        <f>SUMIFS('2025-2026'!$AA3:$AA119,'2025-2026'!$A3:$A119,"&gt;="&amp;F$2,'2025-2026'!$A3:$A119,"&lt;="&amp;EOMONTH(F2,0))</f>
        <v>0</v>
      </c>
      <c r="G23" s="91">
        <f>SUMIFS('2025-2026'!$AA3:$AA119,'2025-2026'!$A3:$A119,"&gt;="&amp;G$2,'2025-2026'!$A3:$A119,"&lt;="&amp;EOMONTH(G2,0))</f>
        <v>0</v>
      </c>
      <c r="H23" s="91">
        <f>SUMIFS('2025-2026'!$AA3:$AA119,'2025-2026'!$A3:$A119,"&gt;="&amp;H$2,'2025-2026'!$A3:$A119,"&lt;="&amp;EOMONTH(H2,0))</f>
        <v>0</v>
      </c>
      <c r="I23" s="91">
        <f>SUMIFS('2025-2026'!$AA3:$AA119,'2025-2026'!$A3:$A119,"&gt;="&amp;I$2,'2025-2026'!$A3:$A119,"&lt;="&amp;EOMONTH(I2,0))</f>
        <v>0</v>
      </c>
      <c r="J23" s="91">
        <f>SUMIFS('2025-2026'!$AA3:$AA119,'2025-2026'!$A3:$A119,"&gt;="&amp;J$2,'2025-2026'!$A3:$A119,"&lt;="&amp;EOMONTH(J2,0))</f>
        <v>0</v>
      </c>
      <c r="K23" s="91">
        <f>SUMIFS('2025-2026'!$AA3:$AA119,'2025-2026'!$A3:$A119,"&gt;="&amp;K$2,'2025-2026'!$A3:$A119,"&lt;="&amp;EOMONTH(K2,0))</f>
        <v>0</v>
      </c>
      <c r="L23" s="91">
        <f>SUMIFS('2025-2026'!$AA3:$AA119,'2025-2026'!$A3:$A119,"&gt;="&amp;L$2,'2025-2026'!$A3:$A119,"&lt;="&amp;EOMONTH(L2,0))</f>
        <v>0</v>
      </c>
      <c r="M23" s="91">
        <f>SUMIFS('2025-2026'!$AA3:$AA119,'2025-2026'!$A3:$A119,"&gt;="&amp;M$2,'2025-2026'!$A3:$A119,"&lt;="&amp;EOMONTH(M2,0))</f>
        <v>0</v>
      </c>
      <c r="N23" s="91">
        <f>SUMIFS('2025-2026'!$AA3:$AA119,'2025-2026'!$A3:$A119,"&gt;="&amp;N$2,'2025-2026'!$A3:$A119,"&lt;="&amp;EOMONTH(N2,0))</f>
        <v>0</v>
      </c>
      <c r="O23" s="64">
        <f t="shared" si="1"/>
        <v>175</v>
      </c>
      <c r="P23" s="75">
        <f t="shared" si="2"/>
        <v>0</v>
      </c>
      <c r="Q23" s="96"/>
      <c r="R23" s="167">
        <v>120</v>
      </c>
      <c r="S23" s="167">
        <f t="shared" si="3"/>
        <v>120</v>
      </c>
    </row>
    <row r="24" spans="1:19" ht="15" customHeight="1" thickBot="1">
      <c r="A24" s="77" t="s">
        <v>28</v>
      </c>
      <c r="B24" s="78">
        <v>250</v>
      </c>
      <c r="C24" s="92">
        <f>SUMIFS('2025-2026'!$AB3:$AB119,'2025-2026'!$A3:$A119,"&gt;="&amp;C$2,'2025-2026'!$A3:$A119,"&lt;="&amp;EOMONTH(C2,0))</f>
        <v>0</v>
      </c>
      <c r="D24" s="92">
        <f>SUMIFS('2025-2026'!$AB3:$AB119,'2025-2026'!$A3:$A119,"&gt;="&amp;D$2,'2025-2026'!$A3:$A119,"&lt;="&amp;EOMONTH(D2,0))</f>
        <v>0</v>
      </c>
      <c r="E24" s="92">
        <f>SUMIFS('2025-2026'!$AB3:$AB119,'2025-2026'!$A3:$A119,"&gt;="&amp;E$2,'2025-2026'!$A3:$A119,"&lt;="&amp;EOMONTH(E2,0))</f>
        <v>0</v>
      </c>
      <c r="F24" s="92">
        <f>SUMIFS('2025-2026'!$AB3:$AB119,'2025-2026'!$A3:$A119,"&gt;="&amp;F$2,'2025-2026'!$A3:$A119,"&lt;="&amp;EOMONTH(F2,0))</f>
        <v>228</v>
      </c>
      <c r="G24" s="92">
        <f>SUMIFS('2025-2026'!$AB3:$AB119,'2025-2026'!$A3:$A119,"&gt;="&amp;G$2,'2025-2026'!$A3:$A119,"&lt;="&amp;EOMONTH(G2,0))</f>
        <v>0</v>
      </c>
      <c r="H24" s="92">
        <f>SUMIFS('2025-2026'!$AB3:$AB119,'2025-2026'!$A3:$A119,"&gt;="&amp;H$2,'2025-2026'!$A3:$A119,"&lt;="&amp;EOMONTH(H2,0))</f>
        <v>0</v>
      </c>
      <c r="I24" s="92">
        <f>SUMIFS('2025-2026'!$AB3:$AB119,'2025-2026'!$A3:$A119,"&gt;="&amp;I$2,'2025-2026'!$A3:$A119,"&lt;="&amp;EOMONTH(I2,0))</f>
        <v>0</v>
      </c>
      <c r="J24" s="92">
        <f>SUMIFS('2025-2026'!$AB3:$AB119,'2025-2026'!$A3:$A119,"&gt;="&amp;J$2,'2025-2026'!$A3:$A119,"&lt;="&amp;EOMONTH(J2,0))</f>
        <v>0</v>
      </c>
      <c r="K24" s="92">
        <f>SUMIFS('2025-2026'!$AB3:$AB119,'2025-2026'!$A3:$A119,"&gt;="&amp;K$2,'2025-2026'!$A3:$A119,"&lt;="&amp;EOMONTH(K2,0))</f>
        <v>0</v>
      </c>
      <c r="L24" s="92">
        <f>SUMIFS('2025-2026'!$AB3:$AB119,'2025-2026'!$A3:$A119,"&gt;="&amp;L$2,'2025-2026'!$A3:$A119,"&lt;="&amp;EOMONTH(L2,0))</f>
        <v>0</v>
      </c>
      <c r="M24" s="92">
        <f>SUMIFS('2025-2026'!$AB3:$AB119,'2025-2026'!$A3:$A119,"&gt;="&amp;M$2,'2025-2026'!$A3:$A119,"&lt;="&amp;EOMONTH(M2,0))</f>
        <v>0</v>
      </c>
      <c r="N24" s="92">
        <f>SUMIFS('2025-2026'!$AB3:$AB119,'2025-2026'!$A3:$A119,"&gt;="&amp;N$2,'2025-2026'!$A3:$A119,"&lt;="&amp;EOMONTH(N2,0))</f>
        <v>0</v>
      </c>
      <c r="O24" s="64">
        <f>SUM(C24:N24)</f>
        <v>228</v>
      </c>
      <c r="P24" s="75">
        <f>B24-O24</f>
        <v>22</v>
      </c>
      <c r="Q24" s="96"/>
      <c r="R24" s="167">
        <v>90.470000000000027</v>
      </c>
      <c r="S24" s="167">
        <f>SUM(P24:R24)</f>
        <v>112.47000000000003</v>
      </c>
    </row>
    <row r="25" spans="1:19" ht="15" customHeight="1" thickBot="1">
      <c r="A25" s="73" t="s">
        <v>29</v>
      </c>
      <c r="B25" s="74">
        <v>550</v>
      </c>
      <c r="C25" s="91">
        <f>SUMIFS('2025-2026'!$AC3:$AC119,'2025-2026'!$A3:$A119,"&gt;="&amp;C$2,'2025-2026'!$A3:$A119,"&lt;="&amp;EOMONTH(C2,0))</f>
        <v>0</v>
      </c>
      <c r="D25" s="91">
        <f>SUMIFS('2025-2026'!$AC3:$AC119,'2025-2026'!$A3:$A119,"&gt;="&amp;D$2,'2025-2026'!$A3:$A119,"&lt;="&amp;EOMONTH(D2,0))</f>
        <v>0</v>
      </c>
      <c r="E25" s="91">
        <f>SUMIFS('2025-2026'!$AC3:$AC119,'2025-2026'!$A3:$A119,"&gt;="&amp;E$2,'2025-2026'!$A3:$A119,"&lt;="&amp;EOMONTH(E2,0))</f>
        <v>0</v>
      </c>
      <c r="F25" s="91">
        <f>SUMIFS('2025-2026'!$AC3:$AC119,'2025-2026'!$A3:$A119,"&gt;="&amp;F$2,'2025-2026'!$A3:$A119,"&lt;="&amp;EOMONTH(F2,0))</f>
        <v>0</v>
      </c>
      <c r="G25" s="91">
        <f>SUMIFS('2025-2026'!$AC3:$AC119,'2025-2026'!$A3:$A119,"&gt;="&amp;G$2,'2025-2026'!$A3:$A119,"&lt;="&amp;EOMONTH(G2,0))</f>
        <v>0</v>
      </c>
      <c r="H25" s="91">
        <f>SUMIFS('2025-2026'!$AC3:$AC119,'2025-2026'!$A3:$A119,"&gt;="&amp;H$2,'2025-2026'!$A3:$A119,"&lt;="&amp;EOMONTH(H2,0))</f>
        <v>0</v>
      </c>
      <c r="I25" s="91">
        <f>SUMIFS('2025-2026'!$AC3:$AC119,'2025-2026'!$A3:$A119,"&gt;="&amp;I$2,'2025-2026'!$A3:$A119,"&lt;="&amp;EOMONTH(I2,0))</f>
        <v>0</v>
      </c>
      <c r="J25" s="91">
        <f>SUMIFS('2025-2026'!$AC3:$AC119,'2025-2026'!$A3:$A119,"&gt;="&amp;J$2,'2025-2026'!$A3:$A119,"&lt;="&amp;EOMONTH(J2,0))</f>
        <v>0</v>
      </c>
      <c r="K25" s="91">
        <f>SUMIFS('2025-2026'!$AC3:$AC119,'2025-2026'!$A3:$A119,"&gt;="&amp;K$2,'2025-2026'!$A3:$A119,"&lt;="&amp;EOMONTH(K2,0))</f>
        <v>0</v>
      </c>
      <c r="L25" s="91">
        <f>SUMIFS('2025-2026'!$AC3:$AC119,'2025-2026'!$A3:$A119,"&gt;="&amp;L$2,'2025-2026'!$A3:$A119,"&lt;="&amp;EOMONTH(L2,0))</f>
        <v>0</v>
      </c>
      <c r="M25" s="91">
        <f>SUMIFS('2025-2026'!$AC3:$AC119,'2025-2026'!$A3:$A119,"&gt;="&amp;M$2,'2025-2026'!$A3:$A119,"&lt;="&amp;EOMONTH(M2,0))</f>
        <v>0</v>
      </c>
      <c r="N25" s="91">
        <f>SUMIFS('2025-2026'!$AC3:$AC119,'2025-2026'!$A3:$A119,"&gt;="&amp;N$2,'2025-2026'!$A3:$A119,"&lt;="&amp;EOMONTH(N2,0))</f>
        <v>0</v>
      </c>
      <c r="O25" s="64">
        <f>SUM(C25:N25)</f>
        <v>0</v>
      </c>
      <c r="P25" s="75">
        <f>B25-O25</f>
        <v>550</v>
      </c>
      <c r="Q25" s="96"/>
      <c r="R25" s="167">
        <v>0</v>
      </c>
      <c r="S25" s="167">
        <f>SUM(P25:R25)</f>
        <v>550</v>
      </c>
    </row>
    <row r="26" spans="1:19" ht="15" customHeight="1" thickBot="1">
      <c r="A26" s="73" t="s">
        <v>30</v>
      </c>
      <c r="B26" s="74">
        <v>100</v>
      </c>
      <c r="C26" s="91">
        <f>SUMIFS('2025-2026'!$AD3:$AD119,'2025-2026'!$A3:$A119,"&gt;="&amp;C$2,'2025-2026'!$A3:$A119,"&lt;="&amp;EOMONTH(C2,0))</f>
        <v>0</v>
      </c>
      <c r="D26" s="91">
        <f>SUMIFS('2025-2026'!$AD3:$AD119,'2025-2026'!$A3:$A119,"&gt;="&amp;D$2,'2025-2026'!$A3:$A119,"&lt;="&amp;EOMONTH(D2,0))</f>
        <v>0</v>
      </c>
      <c r="E26" s="91">
        <f>SUMIFS('2025-2026'!$AD3:$AD119,'2025-2026'!$A3:$A119,"&gt;="&amp;E$2,'2025-2026'!$A3:$A119,"&lt;="&amp;EOMONTH(E2,0))</f>
        <v>0</v>
      </c>
      <c r="F26" s="91">
        <f>SUMIFS('2025-2026'!$AD3:$AD119,'2025-2026'!$A3:$A119,"&gt;="&amp;F$2,'2025-2026'!$A3:$A119,"&lt;="&amp;EOMONTH(F2,0))</f>
        <v>0</v>
      </c>
      <c r="G26" s="91">
        <f>SUMIFS('2025-2026'!$AD3:$AD119,'2025-2026'!$A3:$A119,"&gt;="&amp;G$2,'2025-2026'!$A3:$A119,"&lt;="&amp;EOMONTH(G2,0))</f>
        <v>0</v>
      </c>
      <c r="H26" s="91">
        <f>SUMIFS('2025-2026'!$AD3:$AD119,'2025-2026'!$A3:$A119,"&gt;="&amp;H$2,'2025-2026'!$A3:$A119,"&lt;="&amp;EOMONTH(H2,0))</f>
        <v>0</v>
      </c>
      <c r="I26" s="91">
        <f>SUMIFS('2025-2026'!$AD3:$AD119,'2025-2026'!$A3:$A119,"&gt;="&amp;I$2,'2025-2026'!$A3:$A119,"&lt;="&amp;EOMONTH(I2,0))</f>
        <v>0</v>
      </c>
      <c r="J26" s="91">
        <f>SUMIFS('2025-2026'!$AD3:$AD119,'2025-2026'!$A3:$A119,"&gt;="&amp;J$2,'2025-2026'!$A3:$A119,"&lt;="&amp;EOMONTH(J2,0))</f>
        <v>0</v>
      </c>
      <c r="K26" s="91">
        <f>SUMIFS('2025-2026'!$AD3:$AD119,'2025-2026'!$A3:$A119,"&gt;="&amp;K$2,'2025-2026'!$A3:$A119,"&lt;="&amp;EOMONTH(K2,0))</f>
        <v>0</v>
      </c>
      <c r="L26" s="91">
        <f>SUMIFS('2025-2026'!$AD3:$AD119,'2025-2026'!$A3:$A119,"&gt;="&amp;L$2,'2025-2026'!$A3:$A119,"&lt;="&amp;EOMONTH(L2,0))</f>
        <v>0</v>
      </c>
      <c r="M26" s="91">
        <f>SUMIFS('2025-2026'!$AD3:$AD119,'2025-2026'!$A3:$A119,"&gt;="&amp;M$2,'2025-2026'!$A3:$A119,"&lt;="&amp;EOMONTH(M2,0))</f>
        <v>0</v>
      </c>
      <c r="N26" s="91">
        <f>SUMIFS('2025-2026'!$AD3:$AD119,'2025-2026'!$A3:$A119,"&gt;="&amp;N$2,'2025-2026'!$A3:$A119,"&lt;="&amp;EOMONTH(N2,0))</f>
        <v>0</v>
      </c>
      <c r="O26" s="64">
        <f t="shared" si="1"/>
        <v>0</v>
      </c>
      <c r="P26" s="75">
        <f t="shared" si="2"/>
        <v>100</v>
      </c>
      <c r="Q26" s="96"/>
      <c r="R26" s="167">
        <v>65</v>
      </c>
      <c r="S26" s="167">
        <f t="shared" si="3"/>
        <v>165</v>
      </c>
    </row>
    <row r="27" spans="1:19" ht="15" customHeight="1" thickBot="1">
      <c r="A27" s="77" t="s">
        <v>92</v>
      </c>
      <c r="B27" s="74">
        <v>250</v>
      </c>
      <c r="C27" s="91">
        <f>SUMIFS('2025-2026'!$AE3:$AE119,'2025-2026'!$A3:$A119,"&gt;="&amp;C$2,'2025-2026'!$A3:$A119,"&lt;="&amp;EOMONTH(C2,0))</f>
        <v>0</v>
      </c>
      <c r="D27" s="91">
        <f>SUMIFS('2025-2026'!$AE3:$AE119,'2025-2026'!$A3:$A119,"&gt;="&amp;D$2,'2025-2026'!$A3:$A119,"&lt;="&amp;EOMONTH(D2,0))</f>
        <v>0</v>
      </c>
      <c r="E27" s="91">
        <f>SUMIFS('2025-2026'!$AE3:$AE119,'2025-2026'!$A3:$A119,"&gt;="&amp;E$2,'2025-2026'!$A3:$A119,"&lt;="&amp;EOMONTH(E2,0))</f>
        <v>0</v>
      </c>
      <c r="F27" s="91">
        <f>SUMIFS('2025-2026'!$AE3:$AE119,'2025-2026'!$A3:$A119,"&gt;="&amp;F$2,'2025-2026'!$A3:$A119,"&lt;="&amp;EOMONTH(F2,0))</f>
        <v>0</v>
      </c>
      <c r="G27" s="91">
        <f>SUMIFS('2025-2026'!$AE3:$AE119,'2025-2026'!$A3:$A119,"&gt;="&amp;G$2,'2025-2026'!$A3:$A119,"&lt;="&amp;EOMONTH(G2,0))</f>
        <v>0</v>
      </c>
      <c r="H27" s="91">
        <f>SUMIFS('2025-2026'!$AE3:$AE119,'2025-2026'!$A3:$A119,"&gt;="&amp;H$2,'2025-2026'!$A3:$A119,"&lt;="&amp;EOMONTH(H2,0))</f>
        <v>0</v>
      </c>
      <c r="I27" s="91">
        <f>SUMIFS('2025-2026'!$AE3:$AE119,'2025-2026'!$A3:$A119,"&gt;="&amp;I$2,'2025-2026'!$A3:$A119,"&lt;="&amp;EOMONTH(I2,0))</f>
        <v>0</v>
      </c>
      <c r="J27" s="91">
        <f>SUMIFS('2025-2026'!$AE3:$AE119,'2025-2026'!$A3:$A119,"&gt;="&amp;J$2,'2025-2026'!$A3:$A119,"&lt;="&amp;EOMONTH(J2,0))</f>
        <v>0</v>
      </c>
      <c r="K27" s="91">
        <f>SUMIFS('2025-2026'!$AE3:$AE119,'2025-2026'!$A3:$A119,"&gt;="&amp;K$2,'2025-2026'!$A3:$A119,"&lt;="&amp;EOMONTH(K2,0))</f>
        <v>0</v>
      </c>
      <c r="L27" s="91">
        <f>SUMIFS('2025-2026'!$AE3:$AE119,'2025-2026'!$A3:$A119,"&gt;="&amp;L$2,'2025-2026'!$A3:$A119,"&lt;="&amp;EOMONTH(L2,0))</f>
        <v>0</v>
      </c>
      <c r="M27" s="91">
        <f>SUMIFS('2025-2026'!$AE3:$AE119,'2025-2026'!$A3:$A119,"&gt;="&amp;M$2,'2025-2026'!$A3:$A119,"&lt;="&amp;EOMONTH(M2,0))</f>
        <v>0</v>
      </c>
      <c r="N27" s="91">
        <f>SUMIFS('2025-2026'!$AE3:$AE119,'2025-2026'!$A3:$A119,"&gt;="&amp;N$2,'2025-2026'!$A3:$A119,"&lt;="&amp;EOMONTH(N2,0))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>
      <c r="A28" s="73" t="s">
        <v>32</v>
      </c>
      <c r="B28" s="74">
        <v>2900</v>
      </c>
      <c r="C28" s="91">
        <f>SUMIFS('2025-2026'!$AF3:$AF119,'2025-2026'!$A3:$A119,"&gt;="&amp;C$2,'2025-2026'!$A3:$A119,"&lt;="&amp;EOMONTH(C2,0))</f>
        <v>0</v>
      </c>
      <c r="D28" s="91">
        <f>SUMIFS('2025-2026'!$AF3:$AF119,'2025-2026'!$A3:$A119,"&gt;="&amp;D$2,'2025-2026'!$A3:$A119,"&lt;="&amp;EOMONTH(D2,0))</f>
        <v>0</v>
      </c>
      <c r="E28" s="91">
        <f>SUMIFS('2025-2026'!$AF3:$AF119,'2025-2026'!$A3:$A119,"&gt;="&amp;E$2,'2025-2026'!$A3:$A119,"&lt;="&amp;EOMONTH(E2,0))</f>
        <v>0</v>
      </c>
      <c r="F28" s="91">
        <f>SUMIFS('2025-2026'!$AF3:$AF119,'2025-2026'!$A3:$A119,"&gt;="&amp;F$2,'2025-2026'!$A3:$A119,"&lt;="&amp;EOMONTH(F2,0))</f>
        <v>976.5</v>
      </c>
      <c r="G28" s="91">
        <f>SUMIFS('2025-2026'!$AF3:$AF119,'2025-2026'!$A3:$A119,"&gt;="&amp;G$2,'2025-2026'!$A3:$A119,"&lt;="&amp;EOMONTH(G2,0))</f>
        <v>0</v>
      </c>
      <c r="H28" s="91">
        <f>SUMIFS('2025-2026'!$AF3:$AF119,'2025-2026'!$A3:$A119,"&gt;="&amp;H$2,'2025-2026'!$A3:$A119,"&lt;="&amp;EOMONTH(H2,0))</f>
        <v>0</v>
      </c>
      <c r="I28" s="91">
        <f>SUMIFS('2025-2026'!$AF3:$AF119,'2025-2026'!$A3:$A119,"&gt;="&amp;I$2,'2025-2026'!$A3:$A119,"&lt;="&amp;EOMONTH(I2,0))</f>
        <v>0</v>
      </c>
      <c r="J28" s="91">
        <f>SUMIFS('2025-2026'!$AF3:$AF119,'2025-2026'!$A3:$A119,"&gt;="&amp;J$2,'2025-2026'!$A3:$A119,"&lt;="&amp;EOMONTH(J2,0))</f>
        <v>0</v>
      </c>
      <c r="K28" s="91">
        <f>SUMIFS('2025-2026'!$AF3:$AF119,'2025-2026'!$A3:$A119,"&gt;="&amp;K$2,'2025-2026'!$A3:$A119,"&lt;="&amp;EOMONTH(K2,0))</f>
        <v>0</v>
      </c>
      <c r="L28" s="91">
        <f>SUMIFS('2025-2026'!$AF3:$AF119,'2025-2026'!$A3:$A119,"&gt;="&amp;L$2,'2025-2026'!$A3:$A119,"&lt;="&amp;EOMONTH(L2,0))</f>
        <v>0</v>
      </c>
      <c r="M28" s="91">
        <f>SUMIFS('2025-2026'!$AF3:$AF119,'2025-2026'!$A3:$A119,"&gt;="&amp;M$2,'2025-2026'!$A3:$A119,"&lt;="&amp;EOMONTH(M2,0))</f>
        <v>0</v>
      </c>
      <c r="N28" s="91">
        <f>SUMIFS('2025-2026'!$AF3:$AF119,'2025-2026'!$A3:$A119,"&gt;="&amp;N$2,'2025-2026'!$A3:$A119,"&lt;="&amp;EOMONTH(N2,0))</f>
        <v>0</v>
      </c>
      <c r="O28" s="64">
        <f t="shared" si="1"/>
        <v>976.5</v>
      </c>
      <c r="P28" s="75">
        <f t="shared" si="2"/>
        <v>1923.5</v>
      </c>
      <c r="Q28" s="96"/>
      <c r="R28" s="167">
        <v>0</v>
      </c>
      <c r="S28" s="167">
        <f t="shared" si="3"/>
        <v>1923.5</v>
      </c>
    </row>
    <row r="29" spans="1:19" ht="15" customHeight="1" thickBot="1">
      <c r="A29" s="73" t="s">
        <v>33</v>
      </c>
      <c r="B29" s="78">
        <v>500</v>
      </c>
      <c r="C29" s="91">
        <f>SUMIFS('2025-2026'!$AG3:$AG119,'2025-2026'!$A3:$A119,"&gt;="&amp;C$2,'2025-2026'!$A3:$A119,"&lt;="&amp;EOMONTH(C2,0))</f>
        <v>0</v>
      </c>
      <c r="D29" s="91">
        <f>SUMIFS('2025-2026'!$AG3:$AG119,'2025-2026'!$A3:$A119,"&gt;="&amp;D$2,'2025-2026'!$A3:$A119,"&lt;="&amp;EOMONTH(D2,0))</f>
        <v>0</v>
      </c>
      <c r="E29" s="91">
        <f>SUMIFS('2025-2026'!$AG3:$AG119,'2025-2026'!$A3:$A119,"&gt;="&amp;E$2,'2025-2026'!$A3:$A119,"&lt;="&amp;EOMONTH(E2,0))</f>
        <v>0</v>
      </c>
      <c r="F29" s="91">
        <f>SUMIFS('2025-2026'!$AG3:$AG119,'2025-2026'!$A3:$A119,"&gt;="&amp;F$2,'2025-2026'!$A3:$A119,"&lt;="&amp;EOMONTH(F2,0))</f>
        <v>775</v>
      </c>
      <c r="G29" s="91">
        <f>SUMIFS('2025-2026'!$AG3:$AG119,'2025-2026'!$A3:$A119,"&gt;="&amp;G$2,'2025-2026'!$A3:$A119,"&lt;="&amp;EOMONTH(G2,0))</f>
        <v>0</v>
      </c>
      <c r="H29" s="91">
        <f>SUMIFS('2025-2026'!$AG3:$AG119,'2025-2026'!$A3:$A119,"&gt;="&amp;H$2,'2025-2026'!$A3:$A119,"&lt;="&amp;EOMONTH(H2,0))</f>
        <v>0</v>
      </c>
      <c r="I29" s="91">
        <f>SUMIFS('2025-2026'!$AG3:$AG119,'2025-2026'!$A3:$A119,"&gt;="&amp;I$2,'2025-2026'!$A3:$A119,"&lt;="&amp;EOMONTH(I2,0))</f>
        <v>0</v>
      </c>
      <c r="J29" s="91">
        <f>SUMIFS('2025-2026'!$AG3:$AG119,'2025-2026'!$A3:$A119,"&gt;="&amp;J$2,'2025-2026'!$A3:$A119,"&lt;="&amp;EOMONTH(J2,0))</f>
        <v>0</v>
      </c>
      <c r="K29" s="91">
        <f>SUMIFS('2025-2026'!$AG3:$AG119,'2025-2026'!$A3:$A119,"&gt;="&amp;K$2,'2025-2026'!$A3:$A119,"&lt;="&amp;EOMONTH(K2,0))</f>
        <v>0</v>
      </c>
      <c r="L29" s="91">
        <f>SUMIFS('2025-2026'!$AG3:$AG119,'2025-2026'!$A3:$A119,"&gt;="&amp;L$2,'2025-2026'!$A3:$A119,"&lt;="&amp;EOMONTH(L2,0))</f>
        <v>0</v>
      </c>
      <c r="M29" s="91">
        <f>SUMIFS('2025-2026'!$AG3:$AG119,'2025-2026'!$A3:$A119,"&gt;="&amp;M$2,'2025-2026'!$A3:$A119,"&lt;="&amp;EOMONTH(M2,0))</f>
        <v>0</v>
      </c>
      <c r="N29" s="91">
        <f>SUMIFS('2025-2026'!$AG3:$AG119,'2025-2026'!$A3:$A119,"&gt;="&amp;N$2,'2025-2026'!$A3:$A119,"&lt;="&amp;EOMONTH(N2,0))</f>
        <v>0</v>
      </c>
      <c r="O29" s="64">
        <f t="shared" si="1"/>
        <v>775</v>
      </c>
      <c r="P29" s="75">
        <f t="shared" si="2"/>
        <v>-275</v>
      </c>
      <c r="Q29" s="96"/>
      <c r="R29" s="167">
        <v>2179.0100000000002</v>
      </c>
      <c r="S29" s="167">
        <f t="shared" si="3"/>
        <v>1904.0100000000002</v>
      </c>
    </row>
    <row r="30" spans="1:19" ht="15" customHeight="1" thickBot="1">
      <c r="A30" s="73" t="s">
        <v>34</v>
      </c>
      <c r="B30" s="74">
        <v>0</v>
      </c>
      <c r="C30" s="91">
        <f>SUMIFS('2025-2026'!$AH3:$AH119,'2025-2026'!$A3:$A119,"&gt;="&amp;C$2,'2025-2026'!$A3:$A119,"&lt;="&amp;EOMONTH(C2,0))</f>
        <v>0</v>
      </c>
      <c r="D30" s="91">
        <f>SUMIFS('2025-2026'!$AH3:$AH119,'2025-2026'!$A3:$A119,"&gt;="&amp;D$2,'2025-2026'!$A3:$A119,"&lt;="&amp;EOMONTH(D2,0))</f>
        <v>0</v>
      </c>
      <c r="E30" s="91">
        <f>SUMIFS('2025-2026'!$AH3:$AH119,'2025-2026'!$A3:$A119,"&gt;="&amp;E$2,'2025-2026'!$A3:$A119,"&lt;="&amp;EOMONTH(E2,0))</f>
        <v>0</v>
      </c>
      <c r="F30" s="91">
        <f>SUMIFS('2025-2026'!$AH3:$AH119,'2025-2026'!$A3:$A119,"&gt;="&amp;F$2,'2025-2026'!$A3:$A119,"&lt;="&amp;EOMONTH(F2,0))</f>
        <v>0</v>
      </c>
      <c r="G30" s="91">
        <f>SUMIFS('2025-2026'!$AH3:$AH119,'2025-2026'!$A3:$A119,"&gt;="&amp;G$2,'2025-2026'!$A3:$A119,"&lt;="&amp;EOMONTH(G2,0))</f>
        <v>0</v>
      </c>
      <c r="H30" s="91">
        <f>SUMIFS('2025-2026'!$AH3:$AH119,'2025-2026'!$A3:$A119,"&gt;="&amp;H$2,'2025-2026'!$A3:$A119,"&lt;="&amp;EOMONTH(H2,0))</f>
        <v>0</v>
      </c>
      <c r="I30" s="91">
        <f>SUMIFS('2025-2026'!$AH3:$AH119,'2025-2026'!$A3:$A119,"&gt;="&amp;I$2,'2025-2026'!$A3:$A119,"&lt;="&amp;EOMONTH(I2,0))</f>
        <v>0</v>
      </c>
      <c r="J30" s="91">
        <f>SUMIFS('2025-2026'!$AH3:$AH119,'2025-2026'!$A3:$A119,"&gt;="&amp;J$2,'2025-2026'!$A3:$A119,"&lt;="&amp;EOMONTH(J2,0))</f>
        <v>0</v>
      </c>
      <c r="K30" s="91">
        <f>SUMIFS('2025-2026'!$AH3:$AH119,'2025-2026'!$A3:$A119,"&gt;="&amp;K$2,'2025-2026'!$A3:$A119,"&lt;="&amp;EOMONTH(K2,0))</f>
        <v>0</v>
      </c>
      <c r="L30" s="91">
        <f>SUMIFS('2025-2026'!$AH3:$AH119,'2025-2026'!$A3:$A119,"&gt;="&amp;L$2,'2025-2026'!$A3:$A119,"&lt;="&amp;EOMONTH(L2,0))</f>
        <v>0</v>
      </c>
      <c r="M30" s="91">
        <f>SUMIFS('2025-2026'!$AH3:$AH119,'2025-2026'!$A3:$A119,"&gt;="&amp;M$2,'2025-2026'!$A3:$A119,"&lt;="&amp;EOMONTH(M2,0))</f>
        <v>0</v>
      </c>
      <c r="N30" s="91">
        <f>SUMIFS('2025-2026'!$AH3:$AH119,'2025-2026'!$A3:$A119,"&gt;="&amp;N$2,'2025-2026'!$A3:$A119,"&lt;="&amp;EOMONTH(N2,0))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>
      <c r="A31" s="73" t="s">
        <v>35</v>
      </c>
      <c r="B31" s="74">
        <v>130</v>
      </c>
      <c r="C31" s="91">
        <f>SUMIFS('2025-2026'!$AI3:$AI119,'2025-2026'!$A3:$A119,"&gt;="&amp;C$2,'2025-2026'!$A3:$A119,"&lt;="&amp;EOMONTH(C2,0))</f>
        <v>0</v>
      </c>
      <c r="D31" s="91">
        <f>SUMIFS('2025-2026'!$AI3:$AI119,'2025-2026'!$A3:$A119,"&gt;="&amp;D$2,'2025-2026'!$A3:$A119,"&lt;="&amp;EOMONTH(D2,0))</f>
        <v>0</v>
      </c>
      <c r="E31" s="91">
        <f>SUMIFS('2025-2026'!$AI3:$AI119,'2025-2026'!$A3:$A119,"&gt;="&amp;E$2,'2025-2026'!$A3:$A119,"&lt;="&amp;EOMONTH(E2,0))</f>
        <v>0</v>
      </c>
      <c r="F31" s="91">
        <f>SUMIFS('2025-2026'!$AI3:$AI119,'2025-2026'!$A3:$A119,"&gt;="&amp;F$2,'2025-2026'!$A3:$A119,"&lt;="&amp;EOMONTH(F2,0))</f>
        <v>0</v>
      </c>
      <c r="G31" s="91">
        <f>SUMIFS('2025-2026'!$AI3:$AI119,'2025-2026'!$A3:$A119,"&gt;="&amp;G$2,'2025-2026'!$A3:$A119,"&lt;="&amp;EOMONTH(G2,0))</f>
        <v>0</v>
      </c>
      <c r="H31" s="91">
        <f>SUMIFS('2025-2026'!$AI3:$AI119,'2025-2026'!$A3:$A119,"&gt;="&amp;H$2,'2025-2026'!$A3:$A119,"&lt;="&amp;EOMONTH(H2,0))</f>
        <v>0</v>
      </c>
      <c r="I31" s="91">
        <f>SUMIFS('2025-2026'!$AI3:$AI119,'2025-2026'!$A3:$A119,"&gt;="&amp;I$2,'2025-2026'!$A3:$A119,"&lt;="&amp;EOMONTH(I2,0))</f>
        <v>0</v>
      </c>
      <c r="J31" s="91">
        <f>SUMIFS('2025-2026'!$AI3:$AI119,'2025-2026'!$A3:$A119,"&gt;="&amp;J$2,'2025-2026'!$A3:$A119,"&lt;="&amp;EOMONTH(J2,0))</f>
        <v>0</v>
      </c>
      <c r="K31" s="91">
        <f>SUMIFS('2025-2026'!$AI3:$AI119,'2025-2026'!$A3:$A119,"&gt;="&amp;K$2,'2025-2026'!$A3:$A119,"&lt;="&amp;EOMONTH(K2,0))</f>
        <v>0</v>
      </c>
      <c r="L31" s="91">
        <f>SUMIFS('2025-2026'!$AI3:$AI119,'2025-2026'!$A3:$A119,"&gt;="&amp;L$2,'2025-2026'!$A3:$A119,"&lt;="&amp;EOMONTH(L2,0))</f>
        <v>0</v>
      </c>
      <c r="M31" s="91">
        <f>SUMIFS('2025-2026'!$AI3:$AI119,'2025-2026'!$A3:$A119,"&gt;="&amp;M$2,'2025-2026'!$A3:$A119,"&lt;="&amp;EOMONTH(M2,0))</f>
        <v>0</v>
      </c>
      <c r="N31" s="91">
        <f>SUMIFS('2025-2026'!$AI3:$AI119,'2025-2026'!$A3:$A119,"&gt;="&amp;N$2,'2025-2026'!$A3:$A119,"&lt;="&amp;EOMONTH(N2,0))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>
      <c r="A32" s="73" t="s">
        <v>36</v>
      </c>
      <c r="B32" s="74">
        <v>100</v>
      </c>
      <c r="C32" s="91">
        <f>SUMIFS('2025-2026'!$AJ3:$AJ119,'2025-2026'!$A3:$A119,"&gt;="&amp;C$2,'2025-2026'!$A3:$A119,"&lt;="&amp;EOMONTH(C2,0))</f>
        <v>0</v>
      </c>
      <c r="D32" s="91">
        <f>SUMIFS('2025-2026'!$AJ3:$AJ119,'2025-2026'!$A3:$A119,"&gt;="&amp;D$2,'2025-2026'!$A3:$A119,"&lt;="&amp;EOMONTH(D2,0))</f>
        <v>0</v>
      </c>
      <c r="E32" s="91">
        <f>SUMIFS('2025-2026'!$AJ3:$AJ119,'2025-2026'!$A3:$A119,"&gt;="&amp;E$2,'2025-2026'!$A3:$A119,"&lt;="&amp;EOMONTH(E2,0))</f>
        <v>0</v>
      </c>
      <c r="F32" s="91">
        <f>SUMIFS('2025-2026'!$AJ3:$AJ119,'2025-2026'!$A3:$A119,"&gt;="&amp;F$2,'2025-2026'!$A3:$A119,"&lt;="&amp;EOMONTH(F2,0))</f>
        <v>0</v>
      </c>
      <c r="G32" s="91">
        <f>SUMIFS('2025-2026'!$AJ3:$AJ119,'2025-2026'!$A3:$A119,"&gt;="&amp;G$2,'2025-2026'!$A3:$A119,"&lt;="&amp;EOMONTH(G2,0))</f>
        <v>0</v>
      </c>
      <c r="H32" s="91">
        <f>SUMIFS('2025-2026'!$AJ3:$AJ119,'2025-2026'!$A3:$A119,"&gt;="&amp;H$2,'2025-2026'!$A3:$A119,"&lt;="&amp;EOMONTH(H2,0))</f>
        <v>0</v>
      </c>
      <c r="I32" s="91">
        <f>SUMIFS('2025-2026'!$AJ3:$AJ119,'2025-2026'!$A3:$A119,"&gt;="&amp;I$2,'2025-2026'!$A3:$A119,"&lt;="&amp;EOMONTH(I2,0))</f>
        <v>0</v>
      </c>
      <c r="J32" s="91">
        <f>SUMIFS('2025-2026'!$AJ3:$AJ119,'2025-2026'!$A3:$A119,"&gt;="&amp;J$2,'2025-2026'!$A3:$A119,"&lt;="&amp;EOMONTH(J2,0))</f>
        <v>0</v>
      </c>
      <c r="K32" s="91">
        <f>SUMIFS('2025-2026'!$AJ3:$AJ119,'2025-2026'!$A3:$A119,"&gt;="&amp;K$2,'2025-2026'!$A3:$A119,"&lt;="&amp;EOMONTH(K2,0))</f>
        <v>0</v>
      </c>
      <c r="L32" s="91">
        <f>SUMIFS('2025-2026'!$AJ3:$AJ119,'2025-2026'!$A3:$A119,"&gt;="&amp;L$2,'2025-2026'!$A3:$A119,"&lt;="&amp;EOMONTH(L2,0))</f>
        <v>0</v>
      </c>
      <c r="M32" s="91">
        <f>SUMIFS('2025-2026'!$AJ3:$AJ119,'2025-2026'!$A3:$A119,"&gt;="&amp;M$2,'2025-2026'!$A3:$A119,"&lt;="&amp;EOMONTH(M2,0))</f>
        <v>0</v>
      </c>
      <c r="N32" s="91">
        <f>SUMIFS('2025-2026'!$AJ3:$AJ119,'2025-2026'!$A3:$A119,"&gt;="&amp;N$2,'2025-2026'!$A3:$A119,"&lt;="&amp;EOMONTH(N2,0))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>
      <c r="A33" s="77" t="s">
        <v>93</v>
      </c>
      <c r="B33" s="74">
        <v>75</v>
      </c>
      <c r="C33" s="93">
        <f>SUMIFS('2025-2026'!$AK3:$AK119,'2025-2026'!$A3:$A119,"&gt;="&amp;C$2,'2025-2026'!$A3:$A119,"&lt;="&amp;EOMONTH(C2,0))</f>
        <v>0</v>
      </c>
      <c r="D33" s="93">
        <f>SUMIFS('2025-2026'!$AK3:$AK119,'2025-2026'!$A3:$A119,"&gt;="&amp;D$2,'2025-2026'!$A3:$A119,"&lt;="&amp;EOMONTH(D2,0))</f>
        <v>0</v>
      </c>
      <c r="E33" s="93">
        <f>SUMIFS('2025-2026'!$AK3:$AK119,'2025-2026'!$A3:$A119,"&gt;="&amp;E$2,'2025-2026'!$A3:$A119,"&lt;="&amp;EOMONTH(E2,0))</f>
        <v>0</v>
      </c>
      <c r="F33" s="93">
        <f>SUMIFS('2025-2026'!$AK3:$AK119,'2025-2026'!$A3:$A119,"&gt;="&amp;F$2,'2025-2026'!$A3:$A119,"&lt;="&amp;EOMONTH(F2,0))</f>
        <v>0</v>
      </c>
      <c r="G33" s="93">
        <f>SUMIFS('2025-2026'!$AK3:$AK119,'2025-2026'!$A3:$A119,"&gt;="&amp;G$2,'2025-2026'!$A3:$A119,"&lt;="&amp;EOMONTH(G2,0))</f>
        <v>0</v>
      </c>
      <c r="H33" s="93">
        <f>SUMIFS('2025-2026'!$AK3:$AK119,'2025-2026'!$A3:$A119,"&gt;="&amp;H$2,'2025-2026'!$A3:$A119,"&lt;="&amp;EOMONTH(H2,0))</f>
        <v>0</v>
      </c>
      <c r="I33" s="93">
        <f>SUMIFS('2025-2026'!$AK3:$AK119,'2025-2026'!$A3:$A119,"&gt;="&amp;I$2,'2025-2026'!$A3:$A119,"&lt;="&amp;EOMONTH(I2,0))</f>
        <v>0</v>
      </c>
      <c r="J33" s="93">
        <f>SUMIFS('2025-2026'!$AK3:$AK119,'2025-2026'!$A3:$A119,"&gt;="&amp;J$2,'2025-2026'!$A3:$A119,"&lt;="&amp;EOMONTH(J2,0))</f>
        <v>0</v>
      </c>
      <c r="K33" s="93">
        <f>SUMIFS('2025-2026'!$AK3:$AK119,'2025-2026'!$A3:$A119,"&gt;="&amp;K$2,'2025-2026'!$A3:$A119,"&lt;="&amp;EOMONTH(K2,0))</f>
        <v>0</v>
      </c>
      <c r="L33" s="93">
        <f>SUMIFS('2025-2026'!$AK3:$AK119,'2025-2026'!$A3:$A119,"&gt;="&amp;L$2,'2025-2026'!$A3:$A119,"&lt;="&amp;EOMONTH(L2,0))</f>
        <v>0</v>
      </c>
      <c r="M33" s="93">
        <f>SUMIFS('2025-2026'!$AK3:$AK119,'2025-2026'!$A3:$A119,"&gt;="&amp;M$2,'2025-2026'!$A3:$A119,"&lt;="&amp;EOMONTH(M2,0))</f>
        <v>0</v>
      </c>
      <c r="N33" s="93">
        <f>SUMIFS('2025-2026'!$AK3:$AK119,'2025-2026'!$A3:$A119,"&gt;="&amp;N$2,'2025-2026'!$A3:$A119,"&lt;="&amp;EOMONTH(N2,0))</f>
        <v>0</v>
      </c>
      <c r="O33" s="64">
        <f t="shared" si="1"/>
        <v>0</v>
      </c>
      <c r="P33" s="75">
        <f t="shared" si="2"/>
        <v>75</v>
      </c>
      <c r="Q33" s="96"/>
      <c r="R33" s="167">
        <v>61</v>
      </c>
      <c r="S33" s="167">
        <f t="shared" si="3"/>
        <v>136</v>
      </c>
    </row>
    <row r="34" spans="1:19" ht="15" customHeight="1" thickBot="1">
      <c r="A34" s="77" t="s">
        <v>38</v>
      </c>
      <c r="B34" s="74">
        <v>0</v>
      </c>
      <c r="C34" s="94">
        <f>SUMIFS('2025-2026'!$AL2:$AL68,'2025-2026'!$A2:$A68,"&gt;="&amp;C$2,'2025-2026'!$A2:$A68,"&lt;="&amp;EOMONTH(C1,0))</f>
        <v>0</v>
      </c>
      <c r="D34" s="94">
        <f>SUMIFS('2025-2026'!$AL2:$AL68,'2025-2026'!$A2:$A68,"&gt;="&amp;D$2,'2025-2026'!$A2:$A68,"&lt;="&amp;EOMONTH(D1,0))</f>
        <v>0</v>
      </c>
      <c r="E34" s="94">
        <f>SUMIFS('2025-2026'!$AL2:$AL68,'2025-2026'!$A2:$A68,"&gt;="&amp;E$2,'2025-2026'!$A2:$A68,"&lt;="&amp;EOMONTH(E1,0))</f>
        <v>0</v>
      </c>
      <c r="F34" s="94">
        <f>SUMIFS('2025-2026'!$AL2:$AL68,'2025-2026'!$A2:$A68,"&gt;="&amp;F$2,'2025-2026'!$A2:$A68,"&lt;="&amp;EOMONTH(F1,0))</f>
        <v>0</v>
      </c>
      <c r="G34" s="94">
        <f>SUMIFS('2025-2026'!$AL2:$AL68,'2025-2026'!$A2:$A68,"&gt;="&amp;G$2,'2025-2026'!$A2:$A68,"&lt;="&amp;EOMONTH(G1,0))</f>
        <v>0</v>
      </c>
      <c r="H34" s="94">
        <f>SUMIFS('2025-2026'!$AL2:$AL68,'2025-2026'!$A2:$A68,"&gt;="&amp;H$2,'2025-2026'!$A2:$A68,"&lt;="&amp;EOMONTH(H1,0))</f>
        <v>0</v>
      </c>
      <c r="I34" s="94">
        <f>SUMIFS('2025-2026'!$AL2:$AL68,'2025-2026'!$A2:$A68,"&gt;="&amp;I$2,'2025-2026'!$A2:$A68,"&lt;="&amp;EOMONTH(I1,0))</f>
        <v>0</v>
      </c>
      <c r="J34" s="94">
        <f>SUMIFS('2025-2026'!$AL2:$AL68,'2025-2026'!$A2:$A68,"&gt;="&amp;J$2,'2025-2026'!$A2:$A68,"&lt;="&amp;EOMONTH(J1,0))</f>
        <v>0</v>
      </c>
      <c r="K34" s="94">
        <f>SUMIFS('2025-2026'!$AL2:$AL68,'2025-2026'!$A2:$A68,"&gt;="&amp;K$2,'2025-2026'!$A2:$A68,"&lt;="&amp;EOMONTH(K1,0))</f>
        <v>0</v>
      </c>
      <c r="L34" s="94">
        <f>SUMIFS('2025-2026'!$AL2:$AL68,'2025-2026'!$A2:$A68,"&gt;="&amp;L$2,'2025-2026'!$A2:$A68,"&lt;="&amp;EOMONTH(L1,0))</f>
        <v>0</v>
      </c>
      <c r="M34" s="94">
        <f>SUMIFS('2025-2026'!$AL2:$AL68,'2025-2026'!$A2:$A68,"&gt;="&amp;M$2,'2025-2026'!$A2:$A68,"&lt;="&amp;EOMONTH(M1,0))</f>
        <v>0</v>
      </c>
      <c r="N34" s="94">
        <f>SUMIFS('2025-2026'!$AL2:$AL68,'2025-2026'!$A2:$A68,"&gt;="&amp;N$2,'2025-2026'!$A2:$A68,"&lt;="&amp;EOMONTH(N1,0))</f>
        <v>0</v>
      </c>
      <c r="O34" s="64">
        <f t="shared" ref="O34" si="4">SUM(C34:N34)</f>
        <v>0</v>
      </c>
      <c r="P34" s="75">
        <f t="shared" ref="P34" si="5">B34-O34</f>
        <v>0</v>
      </c>
      <c r="Q34" s="96"/>
      <c r="R34" s="167">
        <v>1000</v>
      </c>
      <c r="S34" s="167">
        <f t="shared" si="3"/>
        <v>1000</v>
      </c>
    </row>
    <row r="35" spans="1:19" ht="15" customHeight="1" thickBot="1">
      <c r="A35" s="77" t="s">
        <v>94</v>
      </c>
      <c r="B35" s="74">
        <v>0</v>
      </c>
      <c r="C35" s="94">
        <f>SUMIFS('2025-2026'!$AM3:$AM119,'2025-2026'!$A3:$A119,"&gt;="&amp;C$2,'2025-2026'!$A3:$A119,"&lt;="&amp;EOMONTH(C2,0))</f>
        <v>0</v>
      </c>
      <c r="D35" s="94">
        <f>SUMIFS('2025-2026'!$AM3:$AM119,'2025-2026'!$A3:$A119,"&gt;="&amp;D$2,'2025-2026'!$A3:$A119,"&lt;="&amp;EOMONTH(D2,0))</f>
        <v>0</v>
      </c>
      <c r="E35" s="94">
        <f>SUMIFS('2025-2026'!$AM3:$AM119,'2025-2026'!$A3:$A119,"&gt;="&amp;E$2,'2025-2026'!$A3:$A119,"&lt;="&amp;EOMONTH(E2,0))</f>
        <v>0</v>
      </c>
      <c r="F35" s="94">
        <f>SUMIFS('2025-2026'!$AM3:$AM119,'2025-2026'!$A3:$A119,"&gt;="&amp;F$2,'2025-2026'!$A3:$A119,"&lt;="&amp;EOMONTH(F2,0))</f>
        <v>0</v>
      </c>
      <c r="G35" s="94">
        <f>SUMIFS('2025-2026'!$AM3:$AM119,'2025-2026'!$A3:$A119,"&gt;="&amp;G$2,'2025-2026'!$A3:$A119,"&lt;="&amp;EOMONTH(G2,0))</f>
        <v>0</v>
      </c>
      <c r="H35" s="94">
        <f>SUMIFS('2025-2026'!$AM3:$AM119,'2025-2026'!$A3:$A119,"&gt;="&amp;H$2,'2025-2026'!$A3:$A119,"&lt;="&amp;EOMONTH(H2,0))</f>
        <v>0</v>
      </c>
      <c r="I35" s="94">
        <f>SUMIFS('2025-2026'!$AM3:$AM119,'2025-2026'!$A3:$A119,"&gt;="&amp;I$2,'2025-2026'!$A3:$A119,"&lt;="&amp;EOMONTH(I2,0))</f>
        <v>0</v>
      </c>
      <c r="J35" s="94">
        <f>SUMIFS('2025-2026'!$AM3:$AM119,'2025-2026'!$A3:$A119,"&gt;="&amp;J$2,'2025-2026'!$A3:$A119,"&lt;="&amp;EOMONTH(J2,0))</f>
        <v>0</v>
      </c>
      <c r="K35" s="94">
        <f>SUMIFS('2025-2026'!$AM3:$AM119,'2025-2026'!$A3:$A119,"&gt;="&amp;K$2,'2025-2026'!$A3:$A119,"&lt;="&amp;EOMONTH(K2,0))</f>
        <v>0</v>
      </c>
      <c r="L35" s="94">
        <f>SUMIFS('2025-2026'!$AM3:$AM119,'2025-2026'!$A3:$A119,"&gt;="&amp;L$2,'2025-2026'!$A3:$A119,"&lt;="&amp;EOMONTH(L2,0))</f>
        <v>0</v>
      </c>
      <c r="M35" s="94">
        <f>SUMIFS('2025-2026'!$AM3:$AM119,'2025-2026'!$A3:$A119,"&gt;="&amp;M$2,'2025-2026'!$A3:$A119,"&lt;="&amp;EOMONTH(M2,0))</f>
        <v>0</v>
      </c>
      <c r="N35" s="94">
        <f>SUMIFS('2025-2026'!$AM3:$AM119,'2025-2026'!$A3:$A119,"&gt;="&amp;N$2,'2025-2026'!$A3:$A119,"&lt;="&amp;EOMONTH(N2,0))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.75" thickBot="1">
      <c r="A36" s="79" t="s">
        <v>95</v>
      </c>
      <c r="C36" s="80">
        <f t="shared" ref="C36:N36" si="6">SUM(C14:C35)</f>
        <v>395.89</v>
      </c>
      <c r="D36" s="80">
        <f t="shared" si="6"/>
        <v>395.89</v>
      </c>
      <c r="E36" s="80">
        <f t="shared" si="6"/>
        <v>1121.22</v>
      </c>
      <c r="F36" s="80">
        <f t="shared" si="6"/>
        <v>2446.2200000000003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81"/>
      <c r="Q36" s="76"/>
      <c r="R36" s="168"/>
      <c r="S36" s="168"/>
    </row>
    <row r="37" spans="1:19" ht="16.5" thickTop="1" thickBot="1">
      <c r="A37" s="82" t="s">
        <v>96</v>
      </c>
      <c r="B37" s="83">
        <f>SUM(B14:B35)</f>
        <v>10787</v>
      </c>
      <c r="O37" s="84">
        <f>SUM(O14:O35)</f>
        <v>4359.2199999999993</v>
      </c>
      <c r="P37" s="85">
        <f>SUM(P14:P35)</f>
        <v>6427.78</v>
      </c>
      <c r="Q37" s="85">
        <f>SUM(Q14:Q36)</f>
        <v>0</v>
      </c>
      <c r="R37" s="85">
        <f>SUM(R14:R35)</f>
        <v>7327.3200000000006</v>
      </c>
      <c r="S37" s="85">
        <f>SUM(S14:S35)</f>
        <v>13755.100000000002</v>
      </c>
    </row>
    <row r="39" spans="1:19" ht="27" thickBot="1">
      <c r="A39" s="174" t="s">
        <v>97</v>
      </c>
      <c r="B39" s="175"/>
      <c r="C39" s="176" t="s">
        <v>98</v>
      </c>
      <c r="D39" s="176" t="s">
        <v>99</v>
      </c>
      <c r="E39" s="175"/>
    </row>
    <row r="40" spans="1:19">
      <c r="A40" s="79" t="s">
        <v>100</v>
      </c>
      <c r="B40" s="86">
        <v>10882.08</v>
      </c>
    </row>
    <row r="41" spans="1:19">
      <c r="A41" s="79" t="s">
        <v>101</v>
      </c>
      <c r="D41" s="88">
        <f>'2025-2026'!AP120</f>
        <v>0</v>
      </c>
      <c r="E41" t="s">
        <v>102</v>
      </c>
    </row>
    <row r="42" spans="1:19">
      <c r="A42" s="79" t="s">
        <v>79</v>
      </c>
      <c r="C42" s="81">
        <f>SUM(O11)</f>
        <v>5442.78</v>
      </c>
    </row>
    <row r="43" spans="1:19">
      <c r="A43" s="79" t="s">
        <v>83</v>
      </c>
      <c r="D43" s="88">
        <f>(O37)</f>
        <v>4359.2199999999993</v>
      </c>
    </row>
    <row r="44" spans="1:19">
      <c r="A44" s="79" t="s">
        <v>103</v>
      </c>
      <c r="C44" s="88">
        <f>'2025-2026'!N120</f>
        <v>935.84</v>
      </c>
    </row>
    <row r="45" spans="1:19">
      <c r="A45" s="79" t="s">
        <v>104</v>
      </c>
      <c r="D45" s="88">
        <f>'2025-2026'!AN120</f>
        <v>339.49</v>
      </c>
    </row>
    <row r="46" spans="1:19">
      <c r="A46" s="79" t="s">
        <v>105</v>
      </c>
      <c r="D46" s="87"/>
    </row>
    <row r="47" spans="1:19">
      <c r="A47" s="79" t="s">
        <v>106</v>
      </c>
      <c r="B47" s="170">
        <f>SUM(B40:C46)-SUM(D40:D46)</f>
        <v>12561.990000000002</v>
      </c>
    </row>
    <row r="48" spans="1:19">
      <c r="A48" s="79"/>
    </row>
    <row r="49" spans="1:5" ht="34.5" customHeight="1">
      <c r="A49" s="172" t="s">
        <v>107</v>
      </c>
      <c r="B49" s="173"/>
      <c r="C49" s="173"/>
      <c r="D49" s="173"/>
      <c r="E49" s="173"/>
    </row>
    <row r="50" spans="1:5">
      <c r="A50" s="177" t="s">
        <v>108</v>
      </c>
      <c r="D50" s="81">
        <f>SUM(O37/COUNTIF(C36:N36,"&gt;0")*6)</f>
        <v>6538.829999999999</v>
      </c>
    </row>
    <row r="52" spans="1:5">
      <c r="A52" t="s">
        <v>109</v>
      </c>
      <c r="D52" s="76">
        <f>R37</f>
        <v>7327.3200000000006</v>
      </c>
    </row>
    <row r="53" spans="1:5">
      <c r="D53" s="76"/>
    </row>
    <row r="54" spans="1:5">
      <c r="A54" s="209" t="s">
        <v>110</v>
      </c>
      <c r="B54" t="s">
        <v>111</v>
      </c>
      <c r="D54" s="76">
        <v>0</v>
      </c>
      <c r="E54" t="s">
        <v>112</v>
      </c>
    </row>
    <row r="55" spans="1:5">
      <c r="A55" s="210"/>
      <c r="B55" t="s">
        <v>113</v>
      </c>
      <c r="D55" s="76">
        <v>4459.95</v>
      </c>
    </row>
    <row r="56" spans="1:5" ht="15.75" thickBot="1">
      <c r="D56" s="171"/>
    </row>
    <row r="57" spans="1:5">
      <c r="D57" s="81">
        <f>SUM(D50:D56)</f>
        <v>18326.099999999999</v>
      </c>
      <c r="E57" t="s">
        <v>114</v>
      </c>
    </row>
  </sheetData>
  <mergeCells count="2">
    <mergeCell ref="M11:N11"/>
    <mergeCell ref="A54:A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5"/>
  <cols>
    <col min="1" max="1" width="12.28515625" customWidth="1"/>
    <col min="2" max="2" width="19.42578125" customWidth="1"/>
  </cols>
  <sheetData>
    <row r="1" spans="1:4" ht="21">
      <c r="A1" s="182" t="s">
        <v>115</v>
      </c>
      <c r="B1" s="182"/>
    </row>
    <row r="2" spans="1:4">
      <c r="A2" s="183">
        <v>1</v>
      </c>
      <c r="B2" s="183" t="s">
        <v>116</v>
      </c>
      <c r="C2" s="1">
        <f>SUM('2025-2026'!N125)</f>
        <v>35706.899999999994</v>
      </c>
      <c r="D2" s="1"/>
    </row>
    <row r="3" spans="1:4">
      <c r="A3" s="183">
        <v>2</v>
      </c>
      <c r="B3" s="183" t="s">
        <v>12</v>
      </c>
      <c r="C3" s="1">
        <f>SUM('2025-2026'!I120)</f>
        <v>5393.5</v>
      </c>
      <c r="D3" s="1"/>
    </row>
    <row r="4" spans="1:4" ht="15.75" thickBot="1">
      <c r="A4" s="183">
        <v>3</v>
      </c>
      <c r="B4" s="183" t="s">
        <v>117</v>
      </c>
      <c r="C4" s="1">
        <f>SUM('2025-2026'!H120:N120) -SUM('2025-2026'!I120 )</f>
        <v>985.11999999999989</v>
      </c>
      <c r="D4" s="1"/>
    </row>
    <row r="5" spans="1:4">
      <c r="A5" t="s">
        <v>118</v>
      </c>
      <c r="C5" s="184">
        <f>SUM(C2:C4)</f>
        <v>42085.52</v>
      </c>
    </row>
    <row r="6" spans="1:4">
      <c r="C6" s="1"/>
      <c r="D6" s="1"/>
    </row>
    <row r="7" spans="1:4">
      <c r="A7" s="183">
        <v>4</v>
      </c>
      <c r="B7" s="183" t="s">
        <v>119</v>
      </c>
      <c r="C7" s="1">
        <f>SUM('2025-2026'!R120:S120)</f>
        <v>1399.76</v>
      </c>
      <c r="D7" s="185"/>
    </row>
    <row r="8" spans="1:4">
      <c r="A8" s="183">
        <v>5</v>
      </c>
      <c r="B8" s="183" t="s">
        <v>120</v>
      </c>
      <c r="C8" s="1">
        <v>0</v>
      </c>
      <c r="D8" s="1"/>
    </row>
    <row r="9" spans="1:4" ht="15.75" thickBot="1">
      <c r="A9" s="183">
        <v>6</v>
      </c>
      <c r="B9" s="183" t="s">
        <v>121</v>
      </c>
      <c r="C9" s="1">
        <f>SUM('2025-2026'!T120:AP120)</f>
        <v>5956.95</v>
      </c>
      <c r="D9" s="1"/>
    </row>
    <row r="10" spans="1:4">
      <c r="A10" t="s">
        <v>122</v>
      </c>
      <c r="C10" s="184">
        <f>SUM(C7:C9)</f>
        <v>7356.71</v>
      </c>
    </row>
    <row r="11" spans="1:4">
      <c r="A11" s="183"/>
      <c r="B11" s="183"/>
      <c r="C11" s="1"/>
      <c r="D11" s="1"/>
    </row>
    <row r="12" spans="1:4">
      <c r="A12" s="183">
        <v>7</v>
      </c>
      <c r="B12" s="183" t="s">
        <v>123</v>
      </c>
      <c r="C12" s="1">
        <f>SUM('2025-2026'!N129)</f>
        <v>34728.81</v>
      </c>
    </row>
    <row r="14" spans="1:4">
      <c r="A14" s="183">
        <v>8</v>
      </c>
      <c r="B14" s="183" t="s">
        <v>124</v>
      </c>
      <c r="C14" s="1">
        <f>SUM('2025-2026'!N129)</f>
        <v>34728.81</v>
      </c>
    </row>
    <row r="15" spans="1:4">
      <c r="A15" s="183">
        <v>9</v>
      </c>
      <c r="B15" s="183" t="s">
        <v>125</v>
      </c>
      <c r="C15" s="186">
        <v>15018</v>
      </c>
      <c r="D15" t="s">
        <v>126</v>
      </c>
    </row>
    <row r="16" spans="1:4">
      <c r="A16" s="183">
        <v>10</v>
      </c>
      <c r="B16" s="183" t="s">
        <v>127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Grizli777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2025-08-05T08:44:53Z</dcterms:modified>
  <cp:category/>
  <cp:contentStatus/>
</cp:coreProperties>
</file>